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 sheetId="1" r:id="rId4"/>
    <sheet state="visible" name="Consolidated Counts" sheetId="2" r:id="rId5"/>
    <sheet state="visible" name="linux-cves-2024" sheetId="3" r:id="rId6"/>
    <sheet state="visible" name="linux-cves-2023" sheetId="4" r:id="rId7"/>
    <sheet state="visible" name="linux-cves-2022" sheetId="5" r:id="rId8"/>
    <sheet state="visible" name="linux-cves-2021" sheetId="6" r:id="rId9"/>
    <sheet state="visible" name="linux-cves-2020" sheetId="7" r:id="rId10"/>
    <sheet state="visible" name="linux-cves-misc" sheetId="8" r:id="rId11"/>
    <sheet state="visible" name="Unsafe Categories" sheetId="9" r:id="rId12"/>
    <sheet state="visible" name="bugs-in-nullblk" sheetId="10" r:id="rId13"/>
    <sheet state="visible" name="Unsafe in Binder" sheetId="11" r:id="rId14"/>
    <sheet state="visible" name="Unsafe in AGX" sheetId="12" r:id="rId15"/>
    <sheet state="visible" name="Unsafe" sheetId="13" r:id="rId16"/>
  </sheets>
  <definedNames>
    <definedName hidden="1" localSheetId="2" name="_xlnm._FilterDatabase">'linux-cves-2024'!$A$1:$Z$309</definedName>
    <definedName hidden="1" localSheetId="3" name="_xlnm._FilterDatabase">'linux-cves-2023'!$A$1:$O$313</definedName>
    <definedName hidden="1" localSheetId="4" name="_xlnm._FilterDatabase">'linux-cves-2022'!$A$1:$X$311</definedName>
    <definedName hidden="1" localSheetId="5" name="_xlnm._FilterDatabase">'linux-cves-2021'!$A$1:$Q$1000</definedName>
    <definedName hidden="1" localSheetId="10" name="_xlnm._FilterDatabase">'Unsafe in Binder'!$A$1:$Z$73</definedName>
    <definedName hidden="1" localSheetId="3" name="Z_840E7FFF_C6FC_44AD_B3DC_0815FDA7AFAA_.wvu.FilterData">'linux-cves-2023'!$A$1:$O$313</definedName>
    <definedName hidden="1" localSheetId="4" name="Z_840E7FFF_C6FC_44AD_B3DC_0815FDA7AFAA_.wvu.FilterData">'linux-cves-2022'!$A$1:$X$1000</definedName>
    <definedName hidden="1" localSheetId="5" name="Z_840E7FFF_C6FC_44AD_B3DC_0815FDA7AFAA_.wvu.FilterData">'linux-cves-2021'!$A$1:$T$133</definedName>
    <definedName hidden="1" localSheetId="6" name="Z_22006BB8_1BA8_4722_82FF_F717B33496D9_.wvu.FilterData">'linux-cves-2020'!$A$1:$P$124</definedName>
  </definedNames>
  <calcPr/>
  <customWorkbookViews>
    <customWorkbookView activeSheetId="0" maximized="1" windowHeight="0" windowWidth="0" guid="{22006BB8-1BA8-4722-82FF-F717B33496D9}" name="Select"/>
    <customWorkbookView activeSheetId="0" maximized="1" windowHeight="0" windowWidth="0" guid="{840E7FFF-C6FC-44AD-B3DC-0815FDA7AFAA}" name="Selected"/>
  </customWorkbookViews>
</workbook>
</file>

<file path=xl/sharedStrings.xml><?xml version="1.0" encoding="utf-8"?>
<sst xmlns="http://schemas.openxmlformats.org/spreadsheetml/2006/main" count="4579" uniqueCount="3385">
  <si>
    <t>Category</t>
  </si>
  <si>
    <t>Sub Category</t>
  </si>
  <si>
    <t>Dropdown</t>
  </si>
  <si>
    <t>Regex</t>
  </si>
  <si>
    <t>RunTime</t>
  </si>
  <si>
    <t>Protocol Violation</t>
  </si>
  <si>
    <t>Missing protocol steps</t>
  </si>
  <si>
    <t>Missing Protocol Steps</t>
  </si>
  <si>
    <t>Reference counting</t>
  </si>
  <si>
    <t>Reference Counting|Ref counting</t>
  </si>
  <si>
    <t>Preemption and interrupts</t>
  </si>
  <si>
    <t>Preemption And Interrupts</t>
  </si>
  <si>
    <t>No text</t>
  </si>
  <si>
    <t>Race conditions</t>
  </si>
  <si>
    <t>Race Condition</t>
  </si>
  <si>
    <t>Mutex + Correct sycnchronization logic required</t>
  </si>
  <si>
    <t>Failure to yield</t>
  </si>
  <si>
    <t>Failure To Yield</t>
  </si>
  <si>
    <t>Sleeping in Atomic Contexts (SAC)</t>
  </si>
  <si>
    <t>SAC</t>
  </si>
  <si>
    <t>Misc</t>
  </si>
  <si>
    <t>Semantic Violation</t>
  </si>
  <si>
    <t>Security</t>
  </si>
  <si>
    <t>Explicit invariants and panic conditions</t>
  </si>
  <si>
    <t>Explicit Invariant</t>
  </si>
  <si>
    <t>Logic error</t>
  </si>
  <si>
    <t>Logic Error</t>
  </si>
  <si>
    <t>Missing return value check</t>
  </si>
  <si>
    <t>Missing Return Value Check</t>
  </si>
  <si>
    <t>Loop termination</t>
  </si>
  <si>
    <t>Loop Termination</t>
  </si>
  <si>
    <t>Safety Violation</t>
  </si>
  <si>
    <t>Buffer overflow and pointer operation</t>
  </si>
  <si>
    <t>Buffer Overflow</t>
  </si>
  <si>
    <t>Memory leak</t>
  </si>
  <si>
    <t>Memory Leak</t>
  </si>
  <si>
    <t>Integer overflow, underflow, and division by zero</t>
  </si>
  <si>
    <t>Integer Overflow</t>
  </si>
  <si>
    <t>Use-After-Free</t>
  </si>
  <si>
    <t>UAF|DF|Use After Free|Double Free</t>
  </si>
  <si>
    <t>Null pointer dereference</t>
  </si>
  <si>
    <t>Null ptr deref</t>
  </si>
  <si>
    <t>Memory disclosure</t>
  </si>
  <si>
    <t>Memory DIsclosure</t>
  </si>
  <si>
    <t>Confused pointer error type</t>
  </si>
  <si>
    <t>Type Confusion</t>
  </si>
  <si>
    <t>Unsafe type cast</t>
  </si>
  <si>
    <t>Unsafe Type Cast</t>
  </si>
  <si>
    <t>To impute</t>
  </si>
  <si>
    <t>=query(Categories!$A$2:$D, "select C where lower('" &amp; L7 &amp; "') matches lower(D) limit 1")</t>
  </si>
  <si>
    <t>Total Across Years</t>
  </si>
  <si>
    <t>Yes</t>
  </si>
  <si>
    <t>Yes + P</t>
  </si>
  <si>
    <t>No</t>
  </si>
  <si>
    <t>Total</t>
  </si>
  <si>
    <t>%</t>
  </si>
  <si>
    <t>Total For Category</t>
  </si>
  <si>
    <t>Yes+P</t>
  </si>
  <si>
    <t>Protocol Violation - Reference counting</t>
  </si>
  <si>
    <t>Protocol Violation - Preemption and interrupts</t>
  </si>
  <si>
    <t>Protocol Violation - Race conditions</t>
  </si>
  <si>
    <t>Protocol Violation - Failure to yield</t>
  </si>
  <si>
    <t>Protocol Violation - Sleeping in Atomic Contexts (SAC)</t>
  </si>
  <si>
    <t>Protocol Violation - Misc</t>
  </si>
  <si>
    <t>Semantic Violation - Security</t>
  </si>
  <si>
    <t>Semantic Violation - Explicit invariants and panic conditions</t>
  </si>
  <si>
    <t>Semantic Violation - Logic error</t>
  </si>
  <si>
    <t>Semantic Violation - Missing return value check</t>
  </si>
  <si>
    <t>Semantic Violation - Loop termination</t>
  </si>
  <si>
    <t>Safety Violation - Buffer overflow and pointer operation</t>
  </si>
  <si>
    <t>Safety Violation - Memory leak</t>
  </si>
  <si>
    <t>Safety Violation - Integer overflow, underflow, and division by zero</t>
  </si>
  <si>
    <t>Safety Violation - Use-After-Free</t>
  </si>
  <si>
    <t>Safety Violation - Null pointer dereference</t>
  </si>
  <si>
    <t>Safety Violation - Memory disclosure</t>
  </si>
  <si>
    <t>Safety Violation - Confused pointer error type</t>
  </si>
  <si>
    <t>Safety Violation - Unsafe type cast</t>
  </si>
  <si>
    <t>Sum</t>
  </si>
  <si>
    <t>CVE</t>
  </si>
  <si>
    <t>Published</t>
  </si>
  <si>
    <t>Last Update</t>
  </si>
  <si>
    <t>Max CVSS Base Score</t>
  </si>
  <si>
    <t>EPSS Score</t>
  </si>
  <si>
    <t>CISA KEV Added</t>
  </si>
  <si>
    <t>Public Exploit Exists</t>
  </si>
  <si>
    <t>Summary</t>
  </si>
  <si>
    <t>Rust?</t>
  </si>
  <si>
    <t>Bug Kind</t>
  </si>
  <si>
    <t>Remarks</t>
  </si>
  <si>
    <t>Links</t>
  </si>
  <si>
    <t>CVE-2024-27437</t>
  </si>
  <si>
    <t>N/A</t>
  </si>
  <si>
    <t>In the Linux kernel, the following vulnerability has been resolved:\n\nvfio/pci: Disable auto-enable of exclusive INTx IRQ\n\nCurrently for devices requiring masking at the irqchip for INTx, ie.\ndevices without DisINTx support, the IRQ is enabled in request_irq()\nand subsequently disabled as necessary to align with the masked status\nflag.  This presents a window where the interrupt could fire between\nthese events, resulting in the IRQ incrementing the disable depth twice.\nThis would be unrecoverable for a user since the masked flag prevents\nnested enables through vfio.\n\nInstead, invert the logic using IRQF_NO_AUTOEN such that exclusive INTx\nis never auto-enabled, then unmask as required.</t>
  </si>
  <si>
    <t>CVE-2024-26922</t>
  </si>
  <si>
    <t>In the Linux kernel, the following vulnerability has been resolved:\n\ndrm/amdgpu: validate the parameters of bo mapping operations more clearly\n\nVerify the parameters of\namdgpu_vm_bo_(map/replace_map/clearing_mappings) in one common place.</t>
  </si>
  <si>
    <t>CVE-2024-26921</t>
  </si>
  <si>
    <t>In the Linux kernel, the following vulnerability has been resolved:\n\ninet: inet_defrag: prevent sk release while still in use\n\nip_local_out() and other functions can pass skb-&gt;sk as function argument.\n\nIf the skb is a fragment and reassembly happens before such function call\nreturns, the sk must not be released.\n\nThis affects skb fragments reassembled via netfilter or similar\nmodules, e.g. openvswitch or ct_act.c, when run as part of tx pipeline.\n\nEric Dumazet made an initial analysis of this bug.  Quoting Eric:\n  Calling ip_defrag() in output path is also implying skb_orphan(),\n  which is buggy because output path relies on sk not disappearing.\n\n  A relevant old patch about the issue was :\n  8282f27449bf ("inet: frag: Always orphan skbs inside ip_defrag()")\n\n  [..]\n\n  net/ipv4/ip_output.c depends on skb-&gt;sk being set, and probably to an\n  inet socket, not an arbitrary one.\n\n  If we orphan the packet in ipvlan, then downstream things like FQ\n  packet scheduler will not work properly.\n\n  We need to change ip_defrag() to only use skb_orphan() when really\n  needed, ie whenever frag_list is going to be used.\n\nEric suggested to stash sk in fragment queue and made an initial patch.\nHowever there is a problem with this:\n\nIf skb is refragmented again right after, ip_do_fragment() will copy\nhead-&gt;sk to the new fragments, and sets up destructor to sock_wfree.\nIOW, we have no choice but to fix up sk_wmem accouting to reflect the\nfully reassembled skb, else wmem will underflow.\n\nThis change moves the orphan down into the core, to last possible moment.\nAs ip_defrag_offset is aliased with sk_buff-&gt;sk member, we must move the\noffset into the FRAG_CB, else skb-&gt;sk gets clobbered.\n\nThis allows to delay the orphaning long enough to learn if the skb has\nto be queued or if the skb is completing the reasm queue.\n\nIn the former case, things work as before, skb is orphaned.  This is\nsafe because skb gets queued/stolen and won't continue past reasm engine.\n\nIn the latter case, we will steal the skb-&gt;sk reference, reattach it to\nthe head skb, and fix up wmem accouting when inet_frag inflates truesize.</t>
  </si>
  <si>
    <t>CVE-2024-26919</t>
  </si>
  <si>
    <t>In the Linux kernel, the following vulnerability has been resolved:\n\nusb: ulpi: Fix debugfs directory leak\n\nThe ULPI per-device debugfs root is named after the ulpi device's\nparent, but ulpi_unregister_interface tries to remove a debugfs\ndirectory named after the ulpi device itself. This results in the\ndirectory sticking around and preventing subsequent (deferred) probes\nfrom succeeding. Change the directory name to match the ulpi device.</t>
  </si>
  <si>
    <t>CVE-2024-26918</t>
  </si>
  <si>
    <t>In the Linux kernel, the following vulnerability has been resolved:\n\nPCI: Fix active state requirement in PME polling\n\nThe commit noted in fixes added a bogus requirement that runtime PM managed\ndevices need to be in the RPM_ACTIVE state for PME polling.  In fact, only\ndevices in low power states should be polled.\n\nHowever there's still a requirement that the device config space must be\naccessible, which has implications for both the current state of the polled\ndevice and the parent bridge, when present.  It's not sufficient to assume\nthe bridge remains in D0 and cases have been observed where the bridge\npasses the D0 test, but the PM state indicates RPM_SUSPENDING and config\nspace of the polled device becomes inaccessible during pci_pme_wakeup().\n\nTherefore, since the bridge is already effectively required to be in the\nRPM_ACTIVE state, formalize this in the code and elevate the PM usage count\nto maintain the state while polling the subordinate device.\n\nThis resolves a regression reported in the bugzilla below where a\nThunderbolt/USB4 hierarchy fails to scan for an attached NVMe endpoint\ndownstream of a bridge in a D3hot power state.</t>
  </si>
  <si>
    <t>CVE-2024-26917</t>
  </si>
  <si>
    <t>In the Linux kernel, the following vulnerability has been resolved:\n\nscsi: Revert "scsi: fcoe: Fix potential deadlock on &amp;fip-&gt;ctlr_lock"\n\nThis reverts commit 1a1975551943f681772720f639ff42fbaa746212.\n\nThis commit causes interrupts to be lost for FCoE devices, since it changed\nsping locks from "bh" to "irqsave".\n\nInstead, a work queue should be used, and will be addressed in a separate\ncommit.</t>
  </si>
  <si>
    <t>CVE-2024-26916</t>
  </si>
  <si>
    <t>In the Linux kernel, the following vulnerability has been resolved:\n\nRevert "drm/amd: flush any delayed gfxoff on suspend entry"\n\ncommit ab4750332dbe ("drm/amdgpu/sdma5.2: add begin/end_use ring\ncallbacks") caused GFXOFF control to be used more heavily and the\ncodepath that was removed from commit 0dee72639533 ("drm/amd: flush any\ndelayed gfxoff on suspend entry") now can be exercised at suspend again.\n\nUsers report that by using GNOME to suspend the lockscreen trigger will\ncause SDMA traffic and the system can deadlock.\n\nThis reverts commit 0dee726395333fea833eaaf838bc80962df886c8.</t>
  </si>
  <si>
    <t>CVE-2024-26915</t>
  </si>
  <si>
    <t>In the Linux kernel, the following vulnerability has been resolved:\n\ndrm/amdgpu: Reset IH OVERFLOW_CLEAR bit\n\nAllows us to detect subsequent IH ring buffer overflows as well.</t>
  </si>
  <si>
    <t>CVE-2024-26914</t>
  </si>
  <si>
    <t>In the Linux kernel, the following vulnerability has been resolved:\n\ndrm/amd/display: fix incorrect mpc_combine array size\n\n[why]\nMAX_SURFACES is per stream, while MAX_PLANES is per asic. The\nmpc_combine is an array that records all the planes per asic. Therefore\nMAX_PLANES should be used as the array size. Using MAX_SURFACES causes\narray overflow when there are more than 3 planes.\n\n[how]\nUse the MAX_PLANES for the mpc_combine array size.</t>
  </si>
  <si>
    <t>CVE-2024-26913</t>
  </si>
  <si>
    <t>In the Linux kernel, the following vulnerability has been resolved:\n\ndrm/amd/display: Fix dcn35 8k30 Underflow/Corruption Issue\n\n[why]\nodm calculation is missing for pipe split policy determination\nand cause Underflow/Corruption issue.\n\n[how]\nAdd the odm calculation.</t>
  </si>
  <si>
    <t>CVE-2024-26912</t>
  </si>
  <si>
    <t>In the Linux kernel, the following vulnerability has been resolved:\n\ndrm/nouveau: fix several DMA buffer leaks\n\nNouveau manages GSP-RM DMA buffers with nvkm_gsp_mem objects.  Several of\nthese buffers are never dealloced.  Some of them can be deallocated\nright after GSP-RM is initialized, but the rest need to stay until the\ndriver unloads.\n\nAlso futher bullet-proof these objects by poisoning the buffer and\nclearing the nvkm_gsp_mem object when it is deallocated.  Poisoning\nthe buffer should trigger an error (or crash) from GSP-RM if it tries\nto access the buffer after we've deallocated it, because we were wrong\nabout when it is safe to deallocate.\n\nFinally, change the mem-&gt;size field to a size_t because that's the same\ntype that dma_alloc_coherent expects.</t>
  </si>
  <si>
    <t>CVE-2024-26908</t>
  </si>
  <si>
    <t>In the Linux kernel, the following vulnerability has been resolved:\n\nx86/xen: Add some null pointer checking to smp.c\n\nkasprintf() returns a pointer to dynamically allocated memory\nwhich can be NULL upon failure. Ensure the allocation was successful\nby checking the pointer validity.</t>
  </si>
  <si>
    <t>CVE-2024-26907</t>
  </si>
  <si>
    <t>In the Linux kernel, the following vulnerability has been resolved:\n\nRDMA/mlx5: Fix fortify source warning while accessing Eth segment\n\n ------------[ cut here ]------------\n memcpy: detected field-spanning write (size 56) of single field "eseg-&gt;inline_hdr.start" at /var/lib/dkms/mlnx-ofed-kernel/5.8/build/drivers/infiniband/hw/mlx5/wr.c:131 (size 2)\n WARNING: CPU: 0 PID: 293779 at /var/lib/dkms/mlnx-ofed-kernel/5.8/build/drivers/infiniband/hw/mlx5/wr.c:131 mlx5_ib_post_send+0x191b/0x1a60 [mlx5_ib]\n Modules linked in: 8021q garp mrp stp llc rdma_ucm(OE) rdma_cm(OE) iw_cm(OE) ib_ipoib(OE) ib_cm(OE) ib_umad(OE) mlx5_ib(OE) ib_uverbs(OE) ib_core(OE) mlx5_core(OE) pci_hyperv_intf mlxdevm(OE) mlx_compat(OE) tls mlxfw(OE) psample nft_fib_inet nft_fib_ipv4 nft_fib_ipv6 nft_fib nft_reject_inet nf_reject_ipv4 nf_reject_ipv6 nft_reject nft_ct nft_chain_nat nf_nat nf_conntrack nf_defrag_ipv6 nf_defrag_ipv4 ip_set nf_tables libcrc32c nfnetlink mst_pciconf(OE) knem(OE) vfio_pci vfio_pci_core vfio_iommu_type1 vfio iommufd irqbypass cuse nfsv3 nfs fscache netfs xfrm_user xfrm_algo ipmi_devintf ipmi_msghandler binfmt_misc crct10dif_pclmul crc32_pclmul polyval_clmulni polyval_generic ghash_clmulni_intel sha512_ssse3 snd_pcsp aesni_intel crypto_simd cryptd snd_pcm snd_timer joydev snd soundcore input_leds serio_raw evbug nfsd auth_rpcgss nfs_acl lockd grace sch_fq_codel sunrpc drm efi_pstore ip_tables x_tables autofs4 psmouse virtio_net net_failover failover floppy\n  [last unloaded: mlx_compat(OE)]\n CPU: 0 PID: 293779 Comm: ssh Tainted: G           OE      6.2.0-32-generic #32~22.04.1-Ubuntu\n Hardware name: Red Hat KVM, BIOS 0.5.1 01/01/2011\n RIP: 0010:mlx5_ib_post_send+0x191b/0x1a60 [mlx5_ib]\n Code: 0c 01 00 a8 01 75 25 48 8b 75 a0 b9 02 00 00 00 48 c7 c2 10 5b fd c0 48 c7 c7 80 5b fd c0 c6 05 57 0c 03 00 01 e8 95 4d 93 da &lt;0f&gt; 0b 44 8b 4d b0 4c 8b 45 c8 48 8b 4d c0 e9 49 fb ff ff 41 0f b7\n RSP: 0018:ffffb5b48478b570 EFLAGS: 00010046\n RAX: 0000000000000000 RBX: 0000000000000001 RCX: 0000000000000000\n RDX: 0000000000000000 RSI: 0000000000000000 RDI: 0000000000000000\n RBP: ffffb5b48478b628 R08: 0000000000000000 R09: 0000000000000000\n R10: 0000000000000000 R11: 0000000000000000 R12: ffffb5b48478b5e8\n R13: ffff963a3c609b5e R14: ffff9639c3fbd800 R15: ffffb5b480475a80\n FS:  00007fc03b444c80(0000) GS:ffff963a3dc00000(0000) knlGS:0000000000000000\n CS:  0010 DS: 0000 ES: 0000 CR0: 0000000080050033\n CR2: 0000556f46bdf000 CR3: 0000000006ac6003 CR4: 00000000003706f0\n DR0: 0000000000000000 DR1: 0000000000000000 DR2: 0000000000000000\n DR3: 0000000000000000 DR6: 00000000fffe0ff0 DR7: 0000000000000400\n Call Trace:\n  &lt;TASK&gt;\n  ? show_regs+0x72/0x90\n  ? mlx5_ib_post_send+0x191b/0x1a60 [mlx5_ib]\n  ? __warn+0x8d/0x160\n  ? mlx5_ib_post_send+0x191b/0x1a60 [mlx5_ib]\n  ? report_bug+0x1bb/0x1d0\n  ? handle_bug+0x46/0x90\n  ? exc_invalid_op+0x19/0x80\n  ? asm_exc_invalid_op+0x1b/0x20\n  ? mlx5_ib_post_send+0x191b/0x1a60 [mlx5_ib]\n  mlx5_ib_post_send_nodrain+0xb/0x20 [mlx5_ib]\n  ipoib_send+0x2ec/0x770 [ib_ipoib]\n  ipoib_start_xmit+0x5a0/0x770 [ib_ipoib]\n  dev_hard_start_xmit+0x8e/0x1e0\n  ? validate_xmit_skb_list+0x4d/0x80\n  sch_direct_xmit+0x116/0x3a0\n  __dev_xmit_skb+0x1fd/0x580\n  __dev_queue_xmit+0x284/0x6b0\n  ? _raw_spin_unlock_irq+0xe/0x50\n  ? __flush_work.isra.0+0x20d/0x370\n  ? push_pseudo_header+0x17/0x40 [ib_ipoib]\n  neigh_connected_output+0xcd/0x110\n  ip_finish_output2+0x179/0x480\n  ? __smp_call_single_queue+0x61/0xa0\n  __ip_finish_output+0xc3/0x190\n  ip_finish_output+0x2e/0xf0\n  ip_output+0x78/0x110\n  ? __pfx_ip_finish_output+0x10/0x10\n  ip_local_out+0x64/0x70\n  __ip_queue_xmit+0x18a/0x460\n  ip_queue_xmit+0x15/0x30\n  __tcp_transmit_skb+0x914/0x9c0\n  tcp_write_xmit+0x334/0x8d0\n  tcp_push_one+0x3c/0x60\n  tcp_sendmsg_locked+0x2e1/0xac0\n  tcp_sendmsg+0x2d/0x50\n  inet_sendmsg+0x43/0x90\n  sock_sendmsg+0x68/0x80\n  sock_write_iter+0x93/0x100\n  vfs_write+0x326/0x3c0\n  ksys_write+0xbd/0xf0\n  ? do_syscall_64+0x69/0x90\n  __x64_sys_write+0x19/0x30\n  do_syscall_\n---truncated---</t>
  </si>
  <si>
    <t>I believe that this is not a real vulnerability and only suppresses a warning. It's intended for the memcpy to span across start.</t>
  </si>
  <si>
    <t>https://git.kernel.org/pub/scm/linux/kernel/git/stable/linux.git/commit/?id=185fa07000e0a81d54cf8c05414cebff14469a5c</t>
  </si>
  <si>
    <t>CVE-2024-26906</t>
  </si>
  <si>
    <t>In the Linux kernel, the following vulnerability has been resolved:\n\nx86/mm: Disallow vsyscall page read for copy_from_kernel_nofault()\n\nWhen trying to use copy_from_kernel_nofault() to read vsyscall page\nthrough a bpf program, the following oops was reported:\n\n  BUG: unable to handle page fault for address: ffffffffff600000\n  #PF: supervisor read access in kernel mode\n  #PF: error_code(0x0000) - not-present page\n  PGD 3231067 P4D 3231067 PUD 3233067 PMD 3235067 PTE 0\n  Oops: 0000 [#1] PREEMPT SMP PTI\n  CPU: 1 PID: 20390 Comm: test_progs ...... 6.7.0+ #58\n  Hardware name: QEMU Standard PC (i440FX + PIIX, 1996) ......\n  RIP: 0010:copy_from_kernel_nofault+0x6f/0x110\n  ......\n  Call Trace:\n   &lt;TASK&gt;\n   ? copy_from_kernel_nofault+0x6f/0x110\n   bpf_probe_read_kernel+0x1d/0x50\n   bpf_prog_2061065e56845f08_do_probe_read+0x51/0x8d\n   trace_call_bpf+0xc5/0x1c0\n   perf_call_bpf_enter.isra.0+0x69/0xb0\n   perf_syscall_enter+0x13e/0x200\n   syscall_trace_enter+0x188/0x1c0\n   do_syscall_64+0xb5/0xe0\n   entry_SYSCALL_64_after_hwframe+0x6e/0x76\n   &lt;/TASK&gt;\n  ......\n  ---[ end trace 0000000000000000 ]---\n\nThe oops is triggered when:\n\n1) A bpf program uses bpf_probe_read_kernel() to read from the vsyscall\npage and invokes copy_from_kernel_nofault() which in turn calls\n__get_user_asm().\n\n2) Because the vsyscall page address is not readable from kernel space,\na page fault exception is triggered accordingly.\n\n3) handle_page_fault() considers the vsyscall page address as a user\nspace address instead of a kernel space address. This results in the\nfix-up setup by bpf not being applied and a page_fault_oops() is invoked\ndue to SMAP.\n\nConsidering handle_page_fault() has already considered the vsyscall page\naddress as a userspace address, fix the problem by disallowing vsyscall\npage read for copy_from_kernel_nofault().</t>
  </si>
  <si>
    <t>CVE-2024-26905</t>
  </si>
  <si>
    <t>In the Linux kernel, the following vulnerability has been resolved:\n\nbtrfs: fix data races when accessing the reserved amount of block reserves\n\nAt space_info.c we have several places where we access the -&gt;reserved\nfield of a block reserve without taking the block reserve's spinlock\nfirst, which makes KCSAN warn about a data race since that field is\nalways updated while holding the spinlock.\n\nThe reports from KCSAN are like the following:\n\n  [117.193526] BUG: KCSAN: data-race in btrfs_block_rsv_release [btrfs] / need_preemptive_reclaim [btrfs]\n\n  [117.195148] read to 0x000000017f587190 of 8 bytes by task 6303 on cpu 3:\n  [117.195172]  need_preemptive_reclaim+0x222/0x2f0 [btrfs]\n  [117.195992]  __reserve_bytes+0xbb0/0xdc8 [btrfs]\n  [117.196807]  btrfs_reserve_metadata_bytes+0x4c/0x120 [btrfs]\n  [117.197620]  btrfs_block_rsv_add+0x78/0xa8 [btrfs]\n  [117.198434]  btrfs_delayed_update_inode+0x154/0x368 [btrfs]\n  [117.199300]  btrfs_update_inode+0x108/0x1c8 [btrfs]\n  [117.200122]  btrfs_dirty_inode+0xb4/0x140 [btrfs]\n  [117.200937]  btrfs_update_time+0x8c/0xb0 [btrfs]\n  [117.201754]  touch_atime+0x16c/0x1e0\n  [117.201789]  filemap_read+0x674/0x728\n  [117.201823]  btrfs_file_read_iter+0xf8/0x410 [btrfs]\n  [117.202653]  vfs_read+0x2b6/0x498\n  [117.203454]  ksys_read+0xa2/0x150\n  [117.203473]  __s390x_sys_read+0x68/0x88\n  [117.203495]  do_syscall+0x1c6/0x210\n  [117.203517]  __do_syscall+0xc8/0xf0\n  [117.203539]  system_call+0x70/0x98\n\n  [117.203579] write to 0x000000017f587190 of 8 bytes by task 11 on cpu 0:\n  [117.203604]  btrfs_block_rsv_release+0x2e8/0x578 [btrfs]\n  [117.204432]  btrfs_delayed_inode_release_metadata+0x7c/0x1d0 [btrfs]\n  [117.205259]  __btrfs_update_delayed_inode+0x37c/0x5e0 [btrfs]\n  [117.206093]  btrfs_async_run_delayed_root+0x356/0x498 [btrfs]\n  [117.206917]  btrfs_work_helper+0x160/0x7a0 [btrfs]\n  [117.207738]  process_one_work+0x3b6/0x838\n  [117.207768]  worker_thread+0x75e/0xb10\n  [117.207797]  kthread+0x21a/0x230\n  [117.207830]  __ret_from_fork+0x6c/0xb8\n  [117.207861]  ret_from_fork+0xa/0x30\n\nSo add a helper to get the reserved amount of a block reserve while\nholding the lock. The value may be not be up to date anymore when used by\nneed_preemptive_reclaim() and btrfs_preempt_reclaim_metadata_space(), but\nthat's ok since the worst it can do is cause more reclaim work do be done\nsooner rather than later. Reading the field while holding the lock instead\nof using the data_race() annotation is used in order to prevent load\ntearing.</t>
  </si>
  <si>
    <t>CVE-2024-26902</t>
  </si>
  <si>
    <t>In the Linux kernel, the following vulnerability has been resolved:\n\nperf: RISCV: Fix panic on pmu overflow handler\n\n(1 &lt;&lt; idx) of int is not desired when setting bits in unsigned long\noverflowed_ctrs, use BIT() instead. This panic happens when running\n'perf record -e branches' on sophgo sg2042.\n\n[  273.311852] Unable to handle kernel NULL pointer dereference at virtual address 0000000000000098\n[  273.320851] Oops [#1]\n[  273.323179] Modules linked in:\n[  273.326303] CPU: 0 PID: 1475 Comm: perf Not tainted 6.6.0-rc3+ #9\n[  273.332521] Hardware name: Sophgo Mango (DT)\n[  273.336878] epc : riscv_pmu_ctr_get_width_mask+0x8/0x62\n[  273.342291]  ra : pmu_sbi_ovf_handler+0x2e0/0x34e\n[  273.347091] epc : ffffffff80aecd98 ra : ffffffff80aee056 sp : fffffff6e36928b0\n[  273.354454]  gp : ffffffff821f82d0 tp : ffffffd90c353200 t0 : 0000002ade4f9978\n[  273.361815]  t1 : 0000000000504d55 t2 : ffffffff8016cd8c s0 : fffffff6e3692a70\n[  273.369180]  s1 : 0000000000000020 a0 : 0000000000000000 a1 : 00001a8e81800000\n[  273.376540]  a2 : 0000003c00070198 a3 : 0000003c00db75a4 a4 : 0000000000000015\n[  273.383901]  a5 : ffffffd7ff8804b0 a6 : 0000000000000015 a7 : 000000000000002a\n[  273.391327]  s2 : 000000000000ffff s3 : 0000000000000000 s4 : ffffffd7ff8803b0\n[  273.398773]  s5 : 0000000000504d55 s6 : ffffffd905069800 s7 : ffffffff821fe210\n[  273.406139]  s8 : 000000007fffffff s9 : ffffffd7ff8803b0 s10: ffffffd903f29098\n[  273.413660]  s11: 0000000080000000 t3 : 0000000000000003 t4 : ffffffff8017a0ca\n[  273.421022]  t5 : ffffffff8023cfc2 t6 : ffffffd9040780e8\n[  273.426437] status: 0000000200000100 badaddr: 0000000000000098 cause: 000000000000000d\n[  273.434512] [&lt;ffffffff80aecd98&gt;] riscv_pmu_ctr_get_width_mask+0x8/0x62\n[  273.441169] [&lt;ffffffff80076bd8&gt;] handle_percpu_devid_irq+0x98/0x1ee\n[  273.447562] [&lt;ffffffff80071158&gt;] generic_handle_domain_irq+0x28/0x36\n[  273.454151] [&lt;ffffffff8047a99a&gt;] riscv_intc_irq+0x36/0x4e\n[  273.459659] [&lt;ffffffff80c944de&gt;] handle_riscv_irq+0x4a/0x74\n[  273.465442] [&lt;ffffffff80c94c48&gt;] do_irq+0x62/0x92\n[  273.470360] Code: 0420 60a2 6402 5529 0141 8082 0013 0000 0013 0000 (6d5c) b783\n[  273.477921] ---[ end trace 0000000000000000 ]---\n[  273.482630] Kernel panic - not syncing: Fatal exception in interrupt</t>
  </si>
  <si>
    <t>CVE-2024-26900</t>
  </si>
  <si>
    <t>In the Linux kernel, the following vulnerability has been resolved:\n\nmd: fix kmemleak of rdev-&gt;serial\n\nIf kobject_add() is fail in bind_rdev_to_array(), 'rdev-&gt;serial' will be\nalloc not be freed, and kmemleak occurs.\n\nunreferenced object 0xffff88815a350000 (size 49152):\n  comm "mdadm", pid 789, jiffies 4294716910\n  hex dump (first 32 bytes):\n    00 00 00 00 00 00 00 00 00 00 00 00 00 00 00 00  ................\n    00 00 00 00 00 00 00 00 00 00 00 00 00 00 00 00  ................\n  backtrace (crc f773277a):\n    [&lt;0000000058b0a453&gt;] kmemleak_alloc+0x61/0xe0\n    [&lt;00000000366adf14&gt;] __kmalloc_large_node+0x15e/0x270\n    [&lt;000000002e82961b&gt;] __kmalloc_node.cold+0x11/0x7f\n    [&lt;00000000f206d60a&gt;] kvmalloc_node+0x74/0x150\n    [&lt;0000000034bf3363&gt;] rdev_init_serial+0x67/0x170\n    [&lt;0000000010e08fe9&gt;] mddev_create_serial_pool+0x62/0x220\n    [&lt;00000000c3837bf0&gt;] bind_rdev_to_array+0x2af/0x630\n    [&lt;0000000073c28560&gt;] md_add_new_disk+0x400/0x9f0\n    [&lt;00000000770e30ff&gt;] md_ioctl+0x15bf/0x1c10\n    [&lt;000000006cfab718&gt;] blkdev_ioctl+0x191/0x3f0\n    [&lt;0000000085086a11&gt;] vfs_ioctl+0x22/0x60\n    [&lt;0000000018b656fe&gt;] __x64_sys_ioctl+0xba/0xe0\n    [&lt;00000000e54e675e&gt;] do_syscall_64+0x71/0x150\n    [&lt;000000008b0ad622&gt;] entry_SYSCALL_64_after_hwframe+0x6c/0x74</t>
  </si>
  <si>
    <t>CVE-2024-26899</t>
  </si>
  <si>
    <t>In the Linux kernel, the following vulnerability has been resolved:\n\nblock: fix deadlock between bd_link_disk_holder and partition scan\n\n'open_mutex' of gendisk is used to protect open/close block devices. But\nin bd_link_disk_holder(), it is used to protect the creation of symlink\nbetween holding disk and slave bdev, which introduces some issues.\n\nWhen bd_link_disk_holder() is called, the driver is usually in the process\nof initialization/modification and may suspend submitting io. At this\ntime, any io hold 'open_mutex', such as scanning partitions, can cause\ndeadlocks. For example, in raid:\n\nT1                              T2\nbdev_open_by_dev\n lock open_mutex [1]\n ...\n  efi_partition\n  ...\n   md_submit_bio\n\t\t\t\tmd_ioctl mddev_syspend\n\t\t\t\t  -&gt; suspend all io\n\t\t\t\t md_add_new_disk\n\t\t\t\t  bind_rdev_to_array\n\t\t\t\t   bd_link_disk_holder\n\t\t\t\t    try lock open_mutex [2]\n    md_handle_request\n     -&gt; wait mddev_resume\n\nT1 scan partition, T2 add a new device to raid. T1 waits for T2 to resume\nmddev, but T2 waits for open_mutex held by T1. Deadlock occurs.\n\nFix it by introducing a local mutex 'blk_holder_mutex' to replace\n'open_mutex'.</t>
  </si>
  <si>
    <t>CVE-2024-26898</t>
  </si>
  <si>
    <t>In the Linux kernel, the following vulnerability has been resolved:\n\naoe: fix the potential use-after-free problem in aoecmd_cfg_pkts\n\nThis patch is against CVE-2023-6270. The description of cve is:\n\n  A flaw was found in the ATA over Ethernet (AoE) driver in the Linux\n  kernel. The aoecmd_cfg_pkts() function improperly updates the refcnt on\n  `struct net_device`, and a use-after-free can be triggered by racing\n  between the free on the struct and the access through the `skbtxq`\n  global queue. This could lead to a denial of service condition or\n  potential code execution.\n\nIn aoecmd_cfg_pkts(), it always calls dev_put(ifp) when skb initial\ncode is finished. But the net_device ifp will still be used in\nlater tx()-&gt;dev_queue_xmit() in kthread. Which means that the\ndev_put(ifp) should NOT be called in the success path of skb\ninitial code in aoecmd_cfg_pkts(). Otherwise tx() may run into\nuse-after-free because the net_device is freed.\n\nThis patch removed the dev_put(ifp) in the success path in\naoecmd_cfg_pkts(), and added dev_put() after skb xmit in tx().</t>
  </si>
  <si>
    <t>CVE-2024-26897</t>
  </si>
  <si>
    <t>In the Linux kernel, the following vulnerability has been resolved:\n\nwifi: ath9k: delay all of ath9k_wmi_event_tasklet() until init is complete\n\nThe ath9k_wmi_event_tasklet() used in ath9k_htc assumes that all the data\nstructures have been fully initialised by the time it runs. However, because of\nthe order in which things are initialised, this is not guaranteed to be the\ncase, because the device is exposed to the USB subsystem before the ath9k driver\ninitialisation is completed.\n\nWe already committed a partial fix for this in commit:\n8b3046abc99e ("ath9k_htc: fix NULL pointer dereference at ath9k_htc_tx_get_packet()")\n\nHowever, that commit only aborted the WMI_TXSTATUS_EVENTID command in the event\ntasklet, pairing it with an "initialisation complete" bit in the TX struct. It\nseems syzbot managed to trigger the race for one of the other commands as well,\nso let's just move the existing synchronisation bit to cover the whole\ntasklet (setting it at the end of ath9k_htc_probe_device() instead of inside\nath9k_tx_init()).</t>
  </si>
  <si>
    <t>CVE-2024-26896</t>
  </si>
  <si>
    <t>In the Linux kernel, the following vulnerability has been resolved:\n\nwifi: wfx: fix memory leak when starting AP\n\nKmemleak reported this error:\n\n    unreferenced object 0xd73d1180 (size 184):\n      comm "wpa_supplicant", pid 1559, jiffies 13006305 (age 964.245s)\n      hex dump (first 32 bytes):\n        00 00 00 00 00 00 00 00 00 00 00 00 00 00 00 00  ................\n        00 00 00 00 00 00 00 00 1e 00 01 00 00 00 00 00  ................\n      backtrace:\n        [&lt;5ca11420&gt;] kmem_cache_alloc+0x20c/0x5ac\n        [&lt;127bdd74&gt;] __alloc_skb+0x144/0x170\n        [&lt;fb8a5e38&gt;] __netdev_alloc_skb+0x50/0x180\n        [&lt;0f9fa1d5&gt;] __ieee80211_beacon_get+0x290/0x4d4 [mac80211]\n        [&lt;7accd02d&gt;] ieee80211_beacon_get_tim+0x54/0x18c [mac80211]\n        [&lt;41e25cc3&gt;] wfx_start_ap+0xc8/0x234 [wfx]\n        [&lt;93a70356&gt;] ieee80211_start_ap+0x404/0x6b4 [mac80211]\n        [&lt;a4a661cd&gt;] nl80211_start_ap+0x76c/0x9e0 [cfg80211]\n        [&lt;47bd8b68&gt;] genl_rcv_msg+0x198/0x378\n        [&lt;453ef796&gt;] netlink_rcv_skb+0xd0/0x130\n        [&lt;6b7c977a&gt;] genl_rcv+0x34/0x44\n        [&lt;66b2d04d&gt;] netlink_unicast+0x1b4/0x258\n        [&lt;f965b9b6&gt;] netlink_sendmsg+0x1e8/0x428\n        [&lt;aadb8231&gt;] ____sys_sendmsg+0x1e0/0x274\n        [&lt;d2b5212d&gt;] ___sys_sendmsg+0x80/0xb4\n        [&lt;69954f45&gt;] __sys_sendmsg+0x64/0xa8\n    unreferenced object 0xce087000 (size 1024):\n      comm "wpa_supplicant", pid 1559, jiffies 13006305 (age 964.246s)\n      hex dump (first 32 bytes):\n        00 00 00 00 00 00 00 00 00 00 00 00 00 00 00 00  ................\n        10 00 07 40 00 00 00 00 00 00 00 00 00 00 00 00  ...@............\n      backtrace:\n        [&lt;9a993714&gt;] __kmalloc_track_caller+0x230/0x600\n        [&lt;f83ea192&gt;] kmalloc_reserve.constprop.0+0x30/0x74\n        [&lt;a2c61343&gt;] __alloc_skb+0xa0/0x170\n        [&lt;fb8a5e38&gt;] __netdev_alloc_skb+0x50/0x180\n        [&lt;0f9fa1d5&gt;] __ieee80211_beacon_get+0x290/0x4d4 [mac80211]\n        [&lt;7accd02d&gt;] ieee80211_beacon_get_tim+0x54/0x18c [mac80211]\n        [&lt;41e25cc3&gt;] wfx_start_ap+0xc8/0x234 [wfx]\n        [&lt;93a70356&gt;] ieee80211_start_ap+0x404/0x6b4 [mac80211]\n        [&lt;a4a661cd&gt;] nl80211_start_ap+0x76c/0x9e0 [cfg80211]\n        [&lt;47bd8b68&gt;] genl_rcv_msg+0x198/0x378\n        [&lt;453ef796&gt;] netlink_rcv_skb+0xd0/0x130\n        [&lt;6b7c977a&gt;] genl_rcv+0x34/0x44\n        [&lt;66b2d04d&gt;] netlink_unicast+0x1b4/0x258\n        [&lt;f965b9b6&gt;] netlink_sendmsg+0x1e8/0x428\n        [&lt;aadb8231&gt;] ____sys_sendmsg+0x1e0/0x274\n        [&lt;d2b5212d&gt;] ___sys_sendmsg+0x80/0xb4\n\nHowever, since the kernel is build optimized, it seems the stack is not\naccurate. It appears the issue is related to wfx_set_mfp_ap(). The issue\nis obvious in this function: memory allocated by ieee80211_beacon_get()\nis never released. Fixing this leak makes kmemleak happy.</t>
  </si>
  <si>
    <t>CVE-2024-26895</t>
  </si>
  <si>
    <t>In the Linux kernel, the following vulnerability has been resolved:\n\nwifi: wilc1000: prevent use-after-free on vif when cleaning up all interfaces\n\nwilc_netdev_cleanup currently triggers a KASAN warning, which can be\nobserved on interface registration error path, or simply by\nremoving the module/unbinding device from driver:\n\necho spi0.1 &gt; /sys/bus/spi/drivers/wilc1000_spi/unbind\n\n==================================================================\nBUG: KASAN: slab-use-after-free in wilc_netdev_cleanup+0x508/0x5cc\nRead of size 4 at addr c54d1ce8 by task sh/86\n\nCPU: 0 PID: 86 Comm: sh Not tainted 6.8.0-rc1+ #117\nHardware name: Atmel SAMA5\n unwind_backtrace from show_stack+0x18/0x1c\n show_stack from dump_stack_lvl+0x34/0x58\n dump_stack_lvl from print_report+0x154/0x500\n print_report from kasan_report+0xac/0xd8\n kasan_report from wilc_netdev_cleanup+0x508/0x5cc\n wilc_netdev_cleanup from wilc_bus_remove+0xc8/0xec\n wilc_bus_remove from spi_remove+0x8c/0xac\n spi_remove from device_release_driver_internal+0x434/0x5f8\n device_release_driver_internal from unbind_store+0xbc/0x108\n unbind_store from kernfs_fop_write_iter+0x398/0x584\n kernfs_fop_write_iter from vfs_write+0x728/0xf88\n vfs_write from ksys_write+0x110/0x1e4\n ksys_write from ret_fast_syscall+0x0/0x1c\n\n[...]\n\nAllocated by task 1:\n kasan_save_track+0x30/0x5c\n __kasan_kmalloc+0x8c/0x94\n __kmalloc_node+0x1cc/0x3e4\n kvmalloc_node+0x48/0x180\n alloc_netdev_mqs+0x68/0x11dc\n alloc_etherdev_mqs+0x28/0x34\n wilc_netdev_ifc_init+0x34/0x8ec\n wilc_cfg80211_init+0x690/0x910\n wilc_bus_probe+0xe0/0x4a0\n spi_probe+0x158/0x1b0\n really_probe+0x270/0xdf4\n __driver_probe_device+0x1dc/0x580\n driver_probe_device+0x60/0x140\n __driver_attach+0x228/0x5d4\n bus_for_each_dev+0x13c/0x1a8\n bus_add_driver+0x2a0/0x608\n driver_register+0x24c/0x578\n do_one_initcall+0x180/0x310\n kernel_init_freeable+0x424/0x484\n kernel_init+0x20/0x148\n ret_from_fork+0x14/0x28\n\nFreed by task 86:\n kasan_save_track+0x30/0x5c\n kasan_save_free_info+0x38/0x58\n __kasan_slab_free+0xe4/0x140\n kfree+0xb0/0x238\n device_release+0xc0/0x2a8\n kobject_put+0x1d4/0x46c\n netdev_run_todo+0x8fc/0x11d0\n wilc_netdev_cleanup+0x1e4/0x5cc\n wilc_bus_remove+0xc8/0xec\n spi_remove+0x8c/0xac\n device_release_driver_internal+0x434/0x5f8\n unbind_store+0xbc/0x108\n kernfs_fop_write_iter+0x398/0x584\n vfs_write+0x728/0xf88\n ksys_write+0x110/0x1e4\n ret_fast_syscall+0x0/0x1c\n [...]\n\nDavid Mosberger-Tan initial investigation [1] showed that this\nuse-after-free is due to netdevice unregistration during vif list\ntraversal. When unregistering a net device, since the needs_free_netdev has\nbeen set to true during registration, the netdevice object is also freed,\nand as a consequence, the corresponding vif object too, since it is\nattached to it as private netdevice data. The next occurrence of the loop\nthen tries to access freed vif pointer to the list to move forward in the\nlist.\n\nFix this use-after-free thanks to two mechanisms:\n- navigate in the list with list_for_each_entry_safe, which allows to\n  safely modify the list as we go through each element. For each element,\n  remove it from the list with list_del_rcu\n- make sure to wait for RCU grace period end after each vif removal to make\n  sure it is safe to free the corresponding vif too (through\n  unregister_netdev)\n\nSince we are in a RCU "modifier" path (not a "reader" path), and because\nsuch path is expected not to be concurrent to any other modifier (we are\nusing the vif_mutex lock), we do not need to use RCU list API, that's why\nwe can benefit from list_for_each_entry_safe.\n\n[1] https://lore.kernel.org/linux-wireless/ab077dbe58b1ea5de0a3b2ca21f275a07af967d2.camel@egauge.net/</t>
  </si>
  <si>
    <t>The freeing was implicitly triggered outside the current code (needs_free_netdev).</t>
  </si>
  <si>
    <t>https://github.com/torvalds/linux/commit/cb5942b77c05d54310a0420cac12935e9b6aa21c</t>
  </si>
  <si>
    <t>CVE-2024-26894</t>
  </si>
  <si>
    <t>In the Linux kernel, the following vulnerability has been resolved:\n\nACPI: processor_idle: Fix memory leak in acpi_processor_power_exit()\n\nAfter unregistering the CPU idle device, the memory associated with\nit is not freed, leading to a memory leak:\n\nunreferenced object 0xffff896282f6c000 (size 1024):\n  comm "swapper/0", pid 1, jiffies 4294893170\n  hex dump (first 32 bytes):\n    00 00 00 00 0b 00 00 00 00 00 00 00 00 00 00 00  ................\n    00 00 00 00 00 00 00 00 00 00 00 00 00 00 00 00  ................\n  backtrace (crc 8836a742):\n    [&lt;ffffffff993495ed&gt;] kmalloc_trace+0x29d/0x340\n    [&lt;ffffffff9972f3b3&gt;] acpi_processor_power_init+0xf3/0x1c0\n    [&lt;ffffffff9972d263&gt;] __acpi_processor_start+0xd3/0xf0\n    [&lt;ffffffff9972d2bc&gt;] acpi_processor_start+0x2c/0x50\n    [&lt;ffffffff99805872&gt;] really_probe+0xe2/0x480\n    [&lt;ffffffff99805c98&gt;] __driver_probe_device+0x78/0x160\n    [&lt;ffffffff99805daf&gt;] driver_probe_device+0x1f/0x90\n    [&lt;ffffffff9980601e&gt;] __driver_attach+0xce/0x1c0\n    [&lt;ffffffff99803170&gt;] bus_for_each_dev+0x70/0xc0\n    [&lt;ffffffff99804822&gt;] bus_add_driver+0x112/0x210\n    [&lt;ffffffff99807245&gt;] driver_register+0x55/0x100\n    [&lt;ffffffff9aee4acb&gt;] acpi_processor_driver_init+0x3b/0xc0\n    [&lt;ffffffff990012d1&gt;] do_one_initcall+0x41/0x300\n    [&lt;ffffffff9ae7c4b0&gt;] kernel_init_freeable+0x320/0x470\n    [&lt;ffffffff99b231f6&gt;] kernel_init+0x16/0x1b0\n    [&lt;ffffffff99042e6d&gt;] ret_from_fork+0x2d/0x50\n\nFix this by freeing the CPU idle device after unregistering it.</t>
  </si>
  <si>
    <t>CVE-2024-26893</t>
  </si>
  <si>
    <t>In the Linux kernel, the following vulnerability has been resolved:\n\nfirmware: arm_scmi: Fix double free in SMC transport cleanup path\n\nWhen the generic SCMI code tears down a channel, it calls the chan_free\ncallback function, defined by each transport. Since multiple protocols\nmight share the same transport_info member, chan_free() might want to\nclean up the same member multiple times within the given SCMI transport\nimplementation. In this case, it is SMC transport. This will lead to a NULL\npointer dereference at the second time:\n\n    | scmi_protocol scmi_dev.1: Enabled polling mode TX channel - prot_id:16\n    | arm-scmi firmware:scmi: SCMI Notifications - Core Enabled.\n    | arm-scmi firmware:scmi: unable to communicate with SCMI\n    | Unable to handle kernel NULL pointer dereference at virtual address 0000000000000000\n    | Mem abort info:\n    |   ESR = 0x0000000096000004\n    |   EC = 0x25: DABT (current EL), IL = 32 bits\n    |   SET = 0, FnV = 0\n    |   EA = 0, S1PTW = 0\n    |   FSC = 0x04: level 0 translation fault\n    | Data abort info:\n    |   ISV = 0, ISS = 0x00000004, ISS2 = 0x00000000\n    |   CM = 0, WnR = 0, TnD = 0, TagAccess = 0\n    |   GCS = 0, Overlay = 0, DirtyBit = 0, Xs = 0\n    | user pgtable: 4k pages, 48-bit VAs, pgdp=0000000881ef8000\n    | [0000000000000000] pgd=0000000000000000, p4d=0000000000000000\n    | Internal error: Oops: 0000000096000004 [#1] PREEMPT SMP\n    | Modules linked in:\n    | CPU: 4 PID: 1 Comm: swapper/0 Not tainted 6.7.0-rc2-00124-g455ef3d016c9-dirty #793\n    | Hardware name: FVP Base RevC (DT)\n    | pstate: 61400009 (nZCv daif +PAN -UAO -TCO +DIT -SSBS BTYPE=--)\n    | pc : smc_chan_free+0x3c/0x6c\n    | lr : smc_chan_free+0x3c/0x6c\n    | Call trace:\n    |  smc_chan_free+0x3c/0x6c\n    |  idr_for_each+0x68/0xf8\n    |  scmi_cleanup_channels.isra.0+0x2c/0x58\n    |  scmi_probe+0x434/0x734\n    |  platform_probe+0x68/0xd8\n    |  really_probe+0x110/0x27c\n    |  __driver_probe_device+0x78/0x12c\n    |  driver_probe_device+0x3c/0x118\n    |  __driver_attach+0x74/0x128\n    |  bus_for_each_dev+0x78/0xe0\n    |  driver_attach+0x24/0x30\n    |  bus_add_driver+0xe4/0x1e8\n    |  driver_register+0x60/0x128\n    |  __platform_driver_register+0x28/0x34\n    |  scmi_driver_init+0x84/0xc0\n    |  do_one_initcall+0x78/0x33c\n    |  kernel_init_freeable+0x2b8/0x51c\n    |  kernel_init+0x24/0x130\n    |  ret_from_fork+0x10/0x20\n    | Code: f0004701 910a0021 aa1403e5 97b91c70 (b9400280)\n    | ---[ end trace 0000000000000000 ]---\n\nSimply check for the struct pointer being NULL before trying to access\nits members, to avoid this situation.\n\nThis was found when a transport doesn't really work (for instance no SMC\nservice), the probe routines then tries to clean up, and triggers a crash.</t>
  </si>
  <si>
    <t>CVE-2024-26892</t>
  </si>
  <si>
    <t>In the Linux kernel, the following vulnerability has been resolved:\n\nwifi: mt76: mt7921e: fix use-after-free in free_irq()\n\nFrom commit a304e1b82808 ("[PATCH] Debug shared irqs"), there is a test\nto make sure the shared irq handler should be able to handle the unexpected\nevent after deregistration. For this case, let's apply MT76_REMOVED flag to\nindicate the device was removed and do not run into the resource access\nanymore.\n\nBUG: KASAN: use-after-free in mt7921_irq_handler+0xd8/0x100 [mt7921e]\nRead of size 8 at addr ffff88824a7d3b78 by task rmmod/11115\nCPU: 28 PID: 11115 Comm: rmmod Tainted: G        W    L    5.17.0 #10\nHardware name: Micro-Star International Co., Ltd. MS-7D73/MPG B650I\nEDGE WIFI (MS-7D73), BIOS 1.81 01/05/2024\nCall Trace:\n &lt;TASK&gt;\n dump_stack_lvl+0x6f/0xa0\n print_address_description.constprop.0+0x1f/0x190\n ? mt7921_irq_handler+0xd8/0x100 [mt7921e]\n ? mt7921_irq_handler+0xd8/0x100 [mt7921e]\n kasan_report.cold+0x7f/0x11b\n ? mt7921_irq_handler+0xd8/0x100 [mt7921e]\n mt7921_irq_handler+0xd8/0x100 [mt7921e]\n free_irq+0x627/0xaa0\n devm_free_irq+0x94/0xd0\n ? devm_request_any_context_irq+0x160/0x160\n ? kobject_put+0x18d/0x4a0\n mt7921_pci_remove+0x153/0x190 [mt7921e]\n pci_device_remove+0xa2/0x1d0\n __device_release_driver+0x346/0x6e0\n driver_detach+0x1ef/0x2c0\n bus_remove_driver+0xe7/0x2d0\n ? __check_object_size+0x57/0x310\n pci_unregister_driver+0x26/0x250\n __do_sys_delete_module+0x307/0x510\n ? free_module+0x6a0/0x6a0\n ? fpregs_assert_state_consistent+0x4b/0xb0\n ? rcu_read_lock_sched_held+0x10/0x70\n ? syscall_enter_from_user_mode+0x20/0x70\n ? trace_hardirqs_on+0x1c/0x130\n do_syscall_64+0x5c/0x80\n ? trace_hardirqs_on_prepare+0x72/0x160\n ? do_syscall_64+0x68/0x80\n ? trace_hardirqs_on_prepare+0x72/0x160\n entry_SYSCALL_64_after_hwframe+0x44/0xae</t>
  </si>
  <si>
    <t>CVE-2024-26891</t>
  </si>
  <si>
    <t>In the Linux kernel, the following vulnerability has been resolved:\n\niommu/vt-d: Don't issue ATS Invalidation request when device is disconnected\n\nFor those endpoint devices connect to system via hotplug capable ports,\nusers could request a hot reset to the device by flapping device's link\nthrough setting the slot's link control register, as pciehp_ist() DLLSC\ninterrupt sequence response, pciehp will unload the device driver and\nthen power it off. thus cause an IOMMU device-TLB invalidation (Intel\nVT-d spec, or ATS Invalidation in PCIe spec r6.1) request for non-existence\ntarget device to be sent and deadly loop to retry that request after ITE\nfault triggered in interrupt context.\n\nThat would cause following continuous hard lockup warning and system hang\n\n[ 4211.433662] pcieport 0000:17:01.0: pciehp: Slot(108): Link Down\n[ 4211.433664] pcieport 0000:17:01.0: pciehp: Slot(108): Card not present\n[ 4223.822591] NMI watchdog: Watchdog detected hard LOCKUP on cpu 144\n[ 4223.822622] CPU: 144 PID: 1422 Comm: irq/57-pciehp Kdump: loaded Tainted: G S\n         OE    kernel version xxxx\n[ 4223.822623] Hardware name: vendorname xxxx 666-106,\nBIOS 01.01.02.03.01 05/15/2023\n[ 4223.822623] RIP: 0010:qi_submit_sync+0x2c0/0x490\n[ 4223.822624] Code: 48 be 00 00 00 00 00 08 00 00 49 85 74 24 20 0f 95 c1 48 8b\n 57 10 83 c1 04 83 3c 1a 03 0f 84 a2 01 00 00 49 8b 04 24 8b 70 34 &lt;40&gt; f6 c6 1\n0 74 17 49 8b 04 24 8b 80 80 00 00 00 89 c2 d3 fa 41 39\n[ 4223.822624] RSP: 0018:ffffc4f074f0bbb8 EFLAGS: 00000093\n[ 4223.822625] RAX: ffffc4f040059000 RBX: 0000000000000014 RCX: 0000000000000005\n[ 4223.822625] RDX: ffff9f3841315800 RSI: 0000000000000000 RDI: ffff9f38401a8340\n[ 4223.822625] RBP: ffff9f38401a8340 R08: ffffc4f074f0bc00 R09: 0000000000000000\n[ 4223.822626] R10: 0000000000000010 R11: 0000000000000018 R12: ffff9f384005e200\n[ 4223.822626] R13: 0000000000000004 R14: 0000000000000046 R15: 0000000000000004\n[ 4223.822626] FS:  0000000000000000(0000) GS:ffffa237ae400000(0000)\nknlGS:0000000000000000\n[ 4223.822627] CS:  0010 DS: 0000 ES: 0000 CR0: 0000000080050033\n[ 4223.822627] CR2: 00007ffe86515d80 CR3: 000002fd3000a001 CR4: 0000000000770ee0\n[ 4223.822627] DR0: 0000000000000000 DR1: 0000000000000000 DR2: 0000000000000000\n[ 4223.822628] DR3: 0000000000000000 DR6: 00000000fffe07f0 DR7: 0000000000000400\n[ 4223.822628] PKRU: 55555554\n[ 4223.822628] Call Trace:\n[ 4223.822628]  qi_flush_dev_iotlb+0xb1/0xd0\n[ 4223.822628]  __dmar_remove_one_dev_info+0x224/0x250\n[ 4223.822629]  dmar_remove_one_dev_info+0x3e/0x50\n[ 4223.822629]  intel_iommu_release_device+0x1f/0x30\n[ 4223.822629]  iommu_release_device+0x33/0x60\n[ 4223.822629]  iommu_bus_notifier+0x7f/0x90\n[ 4223.822630]  blocking_notifier_call_chain+0x60/0x90\n[ 4223.822630]  device_del+0x2e5/0x420\n[ 4223.822630]  pci_remove_bus_device+0x70/0x110\n[ 4223.822630]  pciehp_unconfigure_device+0x7c/0x130\n[ 4223.822631]  pciehp_disable_slot+0x6b/0x100\n[ 4223.822631]  pciehp_handle_presence_or_link_change+0xd8/0x320\n[ 4223.822631]  pciehp_ist+0x176/0x180\n[ 4223.822631]  ? irq_finalize_oneshot.part.50+0x110/0x110\n[ 4223.822632]  irq_thread_fn+0x19/0x50\n[ 4223.822632]  irq_thread+0x104/0x190\n[ 4223.822632]  ? irq_forced_thread_fn+0x90/0x90\n[ 4223.822632]  ? irq_thread_check_affinity+0xe0/0xe0\n[ 4223.822633]  kthread+0x114/0x130\n[ 4223.822633]  ? __kthread_cancel_work+0x40/0x40\n[ 4223.822633]  ret_from_fork+0x1f/0x30\n[ 4223.822633] Kernel panic - not syncing: Hard LOCKUP\n[ 4223.822634] CPU: 144 PID: 1422 Comm: irq/57-pciehp Kdump: loaded Tainted: G S\n         OE     kernel version xxxx\n[ 4223.822634] Hardware name: vendorname xxxx 666-106,\nBIOS 01.01.02.03.01 05/15/2023\n[ 4223.822634] Call Trace:\n[ 4223.822634]  &lt;NMI&gt;\n[ 4223.822635]  dump_stack+0x6d/0x88\n[ 4223.822635]  panic+0x101/0x2d0\n[ 4223.822635]  ? ret_from_fork+0x11/0x30\n[ 4223.822635]  nmi_panic.cold.14+0xc/0xc\n[ 4223.822636]  watchdog_overflow_callback.cold.8+0x6d/0x81\n[ 4223.822636]  __perf_event_overflow+0x4f/0xf0\n[ 4223.822636]  handle_pmi_common\n---truncated---</t>
  </si>
  <si>
    <t>CVE-2024-26890</t>
  </si>
  <si>
    <t>In the Linux kernel, the following vulnerability has been resolved:\n\nBluetooth: btrtl: fix out of bounds memory access\n\nThe problem is detected by KASAN.\nbtrtl driver uses private hci data to store 'struct btrealtek_data'.\nIf btrtl driver is used with btusb, then memory for private hci data\nis allocated in btusb. But no private data is allocated after hci_dev,\nwhen btrtl is used with hci_h5.\n\nThis commit adds memory allocation for hci_h5 case.\n\n ==================================================================\n BUG: KASAN: slab-out-of-bounds in btrtl_initialize+0x6cc/0x958 [btrtl]\n Write of size 8 at addr ffff00000f5a5748 by task kworker/u9:0/76\n\n Hardware name: Pine64 PinePhone (1.2) (DT)\n Workqueue: hci0 hci_power_on [bluetooth]\n Call trace:\n  dump_backtrace+0x9c/0x128\n  show_stack+0x20/0x38\n  dump_stack_lvl+0x48/0x60\n  print_report+0xf8/0x5d8\n  kasan_report+0x90/0xd0\n  __asan_store8+0x9c/0xc0\n  \t [btrtl]\n  h5_btrtl_setup+0xd0/0x2f8 [hci_uart]\n  h5_setup+0x50/0x80 [hci_uart]\n  hci_uart_setup+0xd4/0x260 [hci_uart]\n  hci_dev_open_sync+0x1cc/0xf68 [bluetooth]\n  hci_dev_do_open+0x34/0x90 [bluetooth]\n  hci_power_on+0xc4/0x3c8 [bluetooth]\n  process_one_work+0x328/0x6f0\n  worker_thread+0x410/0x778\n  kthread+0x168/0x178\n  ret_from_fork+0x10/0x20\n\n Allocated by task 53:\n  kasan_save_stack+0x3c/0x68\n  kasan_save_track+0x20/0x40\n  kasan_save_alloc_info+0x68/0x78\n  __kasan_kmalloc+0xd4/0xd8\n  __kmalloc+0x1b4/0x3b0\n  hci_alloc_dev_priv+0x28/0xa58 [bluetooth]\n  hci_uart_register_device+0x118/0x4f8 [hci_uart]\n  h5_serdev_probe+0xf4/0x178 [hci_uart]\n  serdev_drv_probe+0x54/0xa0\n  really_probe+0x254/0x588\n  __driver_probe_device+0xc4/0x210\n  driver_probe_device+0x64/0x160\n  __driver_attach_async_helper+0x88/0x158\n  async_run_entry_fn+0xd0/0x388\n  process_one_work+0x328/0x6f0\n  worker_thread+0x410/0x778\n  kthread+0x168/0x178\n  ret_from_fork+0x10/0x20\n\n Last potentially related work creation:\n  kasan_save_stack+0x3c/0x68\n  __kasan_record_aux_stack+0xb0/0x150\n  kasan_record_aux_stack_noalloc+0x14/0x20\n  __queue_work+0x33c/0x960\n  queue_work_on+0x98/0xc0\n  hci_recv_frame+0xc8/0x1e8 [bluetooth]\n  h5_complete_rx_pkt+0x2c8/0x800 [hci_uart]\n  h5_rx_payload+0x98/0xb8 [hci_uart]\n  h5_recv+0x158/0x3d8 [hci_uart]\n  hci_uart_receive_buf+0xa0/0xe8 [hci_uart]\n  ttyport_receive_buf+0xac/0x178\n  flush_to_ldisc+0x130/0x2c8\n  process_one_work+0x328/0x6f0\n  worker_thread+0x410/0x778\n  kthread+0x168/0x178\n  ret_from_fork+0x10/0x20\n\n Second to last potentially related work creation:\n  kasan_save_stack+0x3c/0x68\n  __kasan_record_aux_stack+0xb0/0x150\n  kasan_record_aux_stack_noalloc+0x14/0x20\n  __queue_work+0x788/0x960\n  queue_work_on+0x98/0xc0\n  __hci_cmd_sync_sk+0x23c/0x7a0 [bluetooth]\n  __hci_cmd_sync+0x24/0x38 [bluetooth]\n  btrtl_initialize+0x760/0x958 [btrtl]\n  h5_btrtl_setup+0xd0/0x2f8 [hci_uart]\n  h5_setup+0x50/0x80 [hci_uart]\n  hci_uart_setup+0xd4/0x260 [hci_uart]\n  hci_dev_open_sync+0x1cc/0xf68 [bluetooth]\n  hci_dev_do_open+0x34/0x90 [bluetooth]\n  hci_power_on+0xc4/0x3c8 [bluetooth]\n  process_one_work+0x328/0x6f0\n  worker_thread+0x410/0x778\n  kthread+0x168/0x178\n  ret_from_fork+0x10/0x20\n ==================================================================</t>
  </si>
  <si>
    <t>CVE-2024-26889</t>
  </si>
  <si>
    <t>In the Linux kernel, the following vulnerability has been resolved:\n\nBluetooth: hci_core: Fix possible buffer overflow\n\nstruct hci_dev_info has a fixed size name[8] field so in the event that\nhdev-&gt;name is bigger than that strcpy would attempt to write past its\nsize, so this fixes this problem by switching to use strscpy.</t>
  </si>
  <si>
    <t>CVE-2024-26886</t>
  </si>
  <si>
    <t>In the Linux kernel, the following vulnerability has been resolved:\n\nBluetooth: af_bluetooth: Fix deadlock\n\nAttemting to do sock_lock on .recvmsg may cause a deadlock as shown\nbellow, so instead of using sock_sock this uses sk_receive_queue.lock\non bt_sock_ioctl to avoid the UAF:\n\nINFO: task kworker/u9:1:121 blocked for more than 30 seconds.\n      Not tainted 6.7.6-lemon #183\nWorkqueue: hci0 hci_rx_work\nCall Trace:\n &lt;TASK&gt;\n __schedule+0x37d/0xa00\n schedule+0x32/0xe0\n __lock_sock+0x68/0xa0\n ? __pfx_autoremove_wake_function+0x10/0x10\n lock_sock_nested+0x43/0x50\n l2cap_sock_recv_cb+0x21/0xa0\n l2cap_recv_frame+0x55b/0x30a0\n ? psi_task_switch+0xeb/0x270\n ? finish_task_switch.isra.0+0x93/0x2a0\n hci_rx_work+0x33a/0x3f0\n process_one_work+0x13a/0x2f0\n worker_thread+0x2f0/0x410\n ? __pfx_worker_thread+0x10/0x10\n kthread+0xe0/0x110\n ? __pfx_kthread+0x10/0x10\n ret_from_fork+0x2c/0x50\n ? __pfx_kthread+0x10/0x10\n ret_from_fork_asm+0x1b/0x30\n &lt;/TASK&gt;</t>
  </si>
  <si>
    <t>CVE-2024-26885</t>
  </si>
  <si>
    <t>In the Linux kernel, the following vulnerability has been resolved:\n\nbpf: Fix DEVMAP_HASH overflow check on 32-bit arches\n\nThe devmap code allocates a number hash buckets equal to the next power\nof two of the max_entries value provided when creating the map. When\nrounding up to the next power of two, the 32-bit variable storing the\nnumber of buckets can overflow, and the code checks for overflow by\nchecking if the truncated 32-bit value is equal to 0. However, on 32-bit\narches the rounding up itself can overflow mid-way through, because it\nends up doing a left-shift of 32 bits on an unsigned long value. If the\nsize of an unsigned long is four bytes, this is undefined behaviour, so\nthere is no guarantee that we'll end up with a nice and tidy 0-value at\nthe end.\n\nSyzbot managed to turn this into a crash on arm32 by creating a\nDEVMAP_HASH with max_entries &gt; 0x80000000 and then trying to update it.\nFix this by moving the overflow check to before the rounding up\noperation.</t>
  </si>
  <si>
    <t>CVE-2024-26883</t>
  </si>
  <si>
    <t>In the Linux kernel, the following vulnerability has been resolved:\n\nbpf: Fix stackmap overflow check on 32-bit arches\n\nThe stackmap code relies on roundup_pow_of_two() to compute the number\nof hash buckets, and contains an overflow check by checking if the\nresulting value is 0. However, on 32-bit arches, the roundup code itself\ncan overflow by doing a 32-bit left-shift of an unsigned long value,\nwhich is undefined behaviour, so it is not guaranteed to truncate\nneatly. This was triggered by syzbot on the DEVMAP_HASH type, which\ncontains the same check, copied from the hashtab code.\n\nThe commit in the fixes tag actually attempted to fix this, but the fix\ndid not account for the UB, so the fix only works on CPUs where an\noverflow does result in a neat truncation to zero, which is not\nguaranteed. Checking the value before rounding does not have this\nproblem.</t>
  </si>
  <si>
    <t>CVE-2024-26882</t>
  </si>
  <si>
    <t>In the Linux kernel, the following vulnerability has been resolved:\n\nnet: ip_tunnel: make sure to pull inner header in ip_tunnel_rcv()\n\nApply the same fix than ones found in :\n\n8d975c15c0cd ("ip6_tunnel: make sure to pull inner header in __ip6_tnl_rcv()")\n1ca1ba465e55 ("geneve: make sure to pull inner header in geneve_rx()")\n\nWe have to save skb-&gt;network_header in a temporary variable\nin order to be able to recompute the network_header pointer\nafter a pskb_inet_may_pull() call.\n\npskb_inet_may_pull() makes sure the needed headers are in skb-&gt;head.\n\nsyzbot reported:\nBUG: KMSAN: uninit-value in __INET_ECN_decapsulate include/net/inet_ecn.h:253 [inline]\n BUG: KMSAN: uninit-value in INET_ECN_decapsulate include/net/inet_ecn.h:275 [inline]\n BUG: KMSAN: uninit-value in IP_ECN_decapsulate include/net/inet_ecn.h:302 [inline]\n BUG: KMSAN: uninit-value in ip_tunnel_rcv+0xed9/0x2ed0 net/ipv4/ip_tunnel.c:409\n  __INET_ECN_decapsulate include/net/inet_ecn.h:253 [inline]\n  INET_ECN_decapsulate include/net/inet_ecn.h:275 [inline]\n  IP_ECN_decapsulate include/net/inet_ecn.h:302 [inline]\n  ip_tunnel_rcv+0xed9/0x2ed0 net/ipv4/ip_tunnel.c:409\n  __ipgre_rcv+0x9bc/0xbc0 net/ipv4/ip_gre.c:389\n  ipgre_rcv net/ipv4/ip_gre.c:411 [inline]\n  gre_rcv+0x423/0x19f0 net/ipv4/ip_gre.c:447\n  gre_rcv+0x2a4/0x390 net/ipv4/gre_demux.c:163\n  ip_protocol_deliver_rcu+0x264/0x1300 net/ipv4/ip_input.c:205\n  ip_local_deliver_finish+0x2b8/0x440 net/ipv4/ip_input.c:233\n  NF_HOOK include/linux/netfilter.h:314 [inline]\n  ip_local_deliver+0x21f/0x490 net/ipv4/ip_input.c:254\n  dst_input include/net/dst.h:461 [inline]\n  ip_rcv_finish net/ipv4/ip_input.c:449 [inline]\n  NF_HOOK include/linux/netfilter.h:314 [inline]\n  ip_rcv+0x46f/0x760 net/ipv4/ip_input.c:569\n  __netif_receive_skb_one_core net/core/dev.c:5534 [inline]\n  __netif_receive_skb+0x1a6/0x5a0 net/core/dev.c:5648\n  netif_receive_skb_internal net/core/dev.c:5734 [inline]\n  netif_receive_skb+0x58/0x660 net/core/dev.c:5793\n  tun_rx_batched+0x3ee/0x980 drivers/net/tun.c:1556\n  tun_get_user+0x53b9/0x66e0 drivers/net/tun.c:2009\n  tun_chr_write_iter+0x3af/0x5d0 drivers/net/tun.c:2055\n  call_write_iter include/linux/fs.h:2087 [inline]\n  new_sync_write fs/read_write.c:497 [inline]\n  vfs_write+0xb6b/0x1520 fs/read_write.c:590\n  ksys_write+0x20f/0x4c0 fs/read_write.c:643\n  __do_sys_write fs/read_write.c:655 [inline]\n  __se_sys_write fs/read_write.c:652 [inline]\n  __x64_sys_write+0x93/0xd0 fs/read_write.c:652\n  do_syscall_x64 arch/x86/entry/common.c:52 [inline]\n  do_syscall_64+0xcf/0x1e0 arch/x86/entry/common.c:83\n entry_SYSCALL_64_after_hwframe+0x63/0x6b\n\nUninit was created at:\n  __alloc_pages+0x9a6/0xe00 mm/page_alloc.c:4590\n  alloc_pages_mpol+0x62b/0x9d0 mm/mempolicy.c:2133\n  alloc_pages+0x1be/0x1e0 mm/mempolicy.c:2204\n  skb_page_frag_refill+0x2bf/0x7c0 net/core/sock.c:2909\n  tun_build_skb drivers/net/tun.c:1686 [inline]\n  tun_get_user+0xe0a/0x66e0 drivers/net/tun.c:1826\n  tun_chr_write_iter+0x3af/0x5d0 drivers/net/tun.c:2055\n  call_write_iter include/linux/fs.h:2087 [inline]\n  new_sync_write fs/read_write.c:497 [inline]\n  vfs_write+0xb6b/0x1520 fs/read_write.c:590\n  ksys_write+0x20f/0x4c0 fs/read_write.c:643\n  __do_sys_write fs/read_write.c:655 [inline]\n  __se_sys_write fs/read_write.c:652 [inline]\n  __x64_sys_write+0x93/0xd0 fs/read_write.c:652\n  do_syscall_x64 arch/x86/entry/common.c:52 [inline]\n  do_syscall_64+0xcf/0x1e0 arch/x86/entry/common.c:83\n entry_SYSCALL_64_after_hwframe+0x63/0x6b</t>
  </si>
  <si>
    <t>The previous code didn't recompute the network header offset and causes invalid access to uninitalized data.</t>
  </si>
  <si>
    <t>https://github.com/torvalds/linux/commit/b0ec2abf98267f14d032102551581c833b0659d3</t>
  </si>
  <si>
    <t>CVE-2024-26881</t>
  </si>
  <si>
    <t>In the Linux kernel, the following vulnerability has been resolved:\n\nnet: hns3: fix kernel crash when 1588 is received on HIP08 devices\n\nThe HIP08 devices does not register the ptp devices, so the\nhdev-&gt;ptp is NULL, but the hardware can receive 1588 messages,\nand set the HNS3_RXD_TS_VLD_B bit, so, if match this case, the\naccess of hdev-&gt;ptp-&gt;flags will cause a kernel crash:\n\n[ 5888.946472] Unable to handle kernel NULL pointer dereference at virtual address 0000000000000018\n[ 5888.946475] Unable to handle kernel NULL pointer dereference at virtual address 0000000000000018\n...\n[ 5889.266118] pc : hclge_ptp_get_rx_hwts+0x40/0x170 [hclge]\n[ 5889.272612] lr : hclge_ptp_get_rx_hwts+0x34/0x170 [hclge]\n[ 5889.279101] sp : ffff800012c3bc50\n[ 5889.283516] x29: ffff800012c3bc50 x28: ffff2040002be040\n[ 5889.289927] x27: ffff800009116484 x26: 0000000080007500\n[ 5889.296333] x25: 0000000000000000 x24: ffff204001c6f000\n[ 5889.302738] x23: ffff204144f53c00 x22: 0000000000000000\n[ 5889.309134] x21: 0000000000000000 x20: ffff204004220080\n[ 5889.315520] x19: ffff204144f53c00 x18: 0000000000000000\n[ 5889.321897] x17: 0000000000000000 x16: 0000000000000000\n[ 5889.328263] x15: 0000004000140ec8 x14: 0000000000000000\n[ 5889.334617] x13: 0000000000000000 x12: 00000000010011df\n[ 5889.340965] x11: bbfeff4d22000000 x10: 0000000000000000\n[ 5889.347303] x9 : ffff800009402124 x8 : 0200f78811dfbb4d\n[ 5889.353637] x7 : 2200000000191b01 x6 : ffff208002a7d480\n[ 5889.359959] x5 : 0000000000000000 x4 : 0000000000000000\n[ 5889.366271] x3 : 0000000000000000 x2 : 0000000000000000\n[ 5889.372567] x1 : 0000000000000000 x0 : ffff20400095c080\n[ 5889.378857] Call trace:\n[ 5889.382285] hclge_ptp_get_rx_hwts+0x40/0x170 [hclge]\n[ 5889.388304] hns3_handle_bdinfo+0x324/0x410 [hns3]\n[ 5889.394055] hns3_handle_rx_bd+0x60/0x150 [hns3]\n[ 5889.399624] hns3_clean_rx_ring+0x84/0x170 [hns3]\n[ 5889.405270] hns3_nic_common_poll+0xa8/0x220 [hns3]\n[ 5889.411084] napi_poll+0xcc/0x264\n[ 5889.415329] net_rx_action+0xd4/0x21c\n[ 5889.419911] __do_softirq+0x130/0x358\n[ 5889.424484] irq_exit+0x134/0x154\n[ 5889.428700] __handle_domain_irq+0x88/0xf0\n[ 5889.433684] gic_handle_irq+0x78/0x2c0\n[ 5889.438319] el1_irq+0xb8/0x140\n[ 5889.442354] arch_cpu_idle+0x18/0x40\n[ 5889.446816] default_idle_call+0x5c/0x1c0\n[ 5889.451714] cpuidle_idle_call+0x174/0x1b0\n[ 5889.456692] do_idle+0xc8/0x160\n[ 5889.460717] cpu_startup_entry+0x30/0xfc\n[ 5889.465523] secondary_start_kernel+0x158/0x1ec\n[ 5889.470936] Code: 97ffab78 f9411c14 91408294 f9457284 (f9400c80)\n[ 5889.477950] SMP: stopping secondary CPUs\n[ 5890.514626] SMP: failed to stop secondary CPUs 0-69,71-95\n[ 5890.522951] Starting crashdump kernel...</t>
  </si>
  <si>
    <t>CVE-2024-26880</t>
  </si>
  <si>
    <t>In the Linux kernel, the following vulnerability has been resolved:\n\ndm: call the resume method on internal suspend\n\nThere is this reported crash when experimenting with the lvm2 testsuite.\nThe list corruption is caused by the fact that the postsuspend and resume\nmethods were not paired correctly; there were two consecutive calls to the\norigin_postsuspend function. The second call attempts to remove the\n"hash_list" entry from a list, while it was already removed by the first\ncall.\n\nFix __dm_internal_resume so that it calls the preresume and resume\nmethods of the table's targets.\n\nIf a preresume method of some target fails, we are in a tricky situation.\nWe can't return an error because dm_internal_resume isn't supposed to\nreturn errors. We can't return success, because then the "resume" and\n"postsuspend" methods would not be paired correctly. So, we set the\nDMF_SUSPENDED flag and we fake normal suspend - it may confuse userspace\ntools, but it won't cause a kernel crash.\n\n------------[ cut here ]------------\nkernel BUG at lib/list_debug.c:56!\ninvalid opcode: 0000 [#1] PREEMPT SMP\nCPU: 1 PID: 8343 Comm: dmsetup Not tainted 6.8.0-rc6 #4\nHardware name: QEMU Standard PC (i440FX + PIIX, 1996), BIOS 1.14.0-2 04/01/2014\nRIP: 0010:__list_del_entry_valid_or_report+0x77/0xc0\n&lt;snip&gt;\nRSP: 0018:ffff8881b831bcc0 EFLAGS: 00010282\nRAX: 000000000000004e RBX: ffff888143b6eb80 RCX: 0000000000000000\nRDX: 0000000000000001 RSI: ffffffff819053d0 RDI: 00000000ffffffff\nRBP: ffff8881b83a3400 R08: 00000000fffeffff R09: 0000000000000058\nR10: 0000000000000000 R11: ffffffff81a24080 R12: 0000000000000001\nR13: ffff88814538e000 R14: ffff888143bc6dc0 R15: ffffffffa02e4bb0\nFS:  00000000f7c0f780(0000) GS:ffff8893f0a40000(0000) knlGS:0000000000000000\nCS:  0010 DS: 002b ES: 002b CR0: 0000000080050033\nCR2: 0000000057fb5000 CR3: 0000000143474000 CR4: 00000000000006b0\nCall Trace:\n &lt;TASK&gt;\n ? die+0x2d/0x80\n ? do_trap+0xeb/0xf0\n ? __list_del_entry_valid_or_report+0x77/0xc0\n ? do_error_trap+0x60/0x80\n ? __list_del_entry_valid_or_report+0x77/0xc0\n ? exc_invalid_op+0x49/0x60\n ? __list_del_entry_valid_or_report+0x77/0xc0\n ? asm_exc_invalid_op+0x16/0x20\n ? table_deps+0x1b0/0x1b0 [dm_mod]\n ? __list_del_entry_valid_or_report+0x77/0xc0\n origin_postsuspend+0x1a/0x50 [dm_snapshot]\n dm_table_postsuspend_targets+0x34/0x50 [dm_mod]\n dm_suspend+0xd8/0xf0 [dm_mod]\n dev_suspend+0x1f2/0x2f0 [dm_mod]\n ? table_deps+0x1b0/0x1b0 [dm_mod]\n ctl_ioctl+0x300/0x5f0 [dm_mod]\n dm_compat_ctl_ioctl+0x7/0x10 [dm_mod]\n __x64_compat_sys_ioctl+0x104/0x170\n do_syscall_64+0x184/0x1b0\n entry_SYSCALL_64_after_hwframe+0x46/0x4e\nRIP: 0033:0xf7e6aead\n&lt;snip&gt;\n---[ end trace 0000000000000000 ]---</t>
  </si>
  <si>
    <t>CVE-2024-26878</t>
  </si>
  <si>
    <t>In the Linux kernel, the following vulnerability has been resolved:\n\nquota: Fix potential NULL pointer dereference\n\nBelow race may cause NULL pointer dereference\n\nP1\t\t\t\t\tP2\ndquot_free_inode\t\t\tquota_off\n\t\t\t\t\t  drop_dquot_ref\n\t\t\t\t\t   remove_dquot_ref\n\t\t\t\t\t   dquots = i_dquot(inode)\n  dquots = i_dquot(inode)\n  srcu_read_lock\n  dquots[cnt]) != NULL (1)\n\t\t\t\t\t     dquots[type] = NULL (2)\n  spin_lock(&amp;dquots[cnt]-&gt;dq_dqb_lock) (3)\n   ....\n\nIf dquot_free_inode(or other routines) checks inode's quota pointers (1)\nbefore quota_off sets it to NULL(2) and use it (3) after that, NULL pointer\ndereference will be triggered.\n\nSo let's fix it by using a temporary pointer to avoid this issue.</t>
  </si>
  <si>
    <t>CVE-2024-26876</t>
  </si>
  <si>
    <t>In the Linux kernel, the following vulnerability has been resolved:\n\ndrm/bridge: adv7511: fix crash on irq during probe\n\nMoved IRQ registration down to end of adv7511_probe().\n\nIf an IRQ already is pending during adv7511_probe\n(before adv7511_cec_init) then cec_received_msg_ts\ncould crash using uninitialized data:\n\n    Unable to handle kernel read from unreadable memory at virtual address 00000000000003d5\n    Internal error: Oops: 96000004 [#1] PREEMPT_RT SMP\n    Call trace:\n     cec_received_msg_ts+0x48/0x990 [cec]\n     adv7511_cec_irq_process+0x1cc/0x308 [adv7511]\n     adv7511_irq_process+0xd8/0x120 [adv7511]\n     adv7511_irq_handler+0x1c/0x30 [adv7511]\n     irq_thread_fn+0x30/0xa0\n     irq_thread+0x14c/0x238\n     kthread+0x190/0x1a8</t>
  </si>
  <si>
    <t>CVE-2024-26874</t>
  </si>
  <si>
    <t>In the Linux kernel, the following vulnerability has been resolved:\n\ndrm/mediatek: Fix a null pointer crash in mtk_drm_crtc_finish_page_flip\n\nIt's possible that mtk_crtc-&gt;event is NULL in\nmtk_drm_crtc_finish_page_flip().\n\npending_needs_vblank value is set by mtk_crtc-&gt;event, but in\nmtk_drm_crtc_atomic_flush(), it's is not guarded by the same\nlock in mtk_drm_finish_page_flip(), thus a race condition happens.\n\nConsider the following case:\n\nCPU1                              CPU2\nstep 1:\nmtk_drm_crtc_atomic_begin()\nmtk_crtc-&gt;event is not null,\n                                  step 1:\n                                  mtk_drm_crtc_atomic_flush:\n                                  mtk_drm_crtc_update_config(\n                                      !!mtk_crtc-&gt;event)\nstep 2:\nmtk_crtc_ddp_irq -&gt;\nmtk_drm_finish_page_flip:\nlock\nmtk_crtc-&gt;event set to null,\npending_needs_vblank set to false\nunlock\n                                  pending_needs_vblank set to true,\n\n                                  step 2:\n                                  mtk_crtc_ddp_irq -&gt;\n                                  mtk_drm_finish_page_flip called again,\n                                  pending_needs_vblank is still true\n                                  //null pointer\n\nInstead of guarding the entire mtk_drm_crtc_atomic_flush(), it's more\nefficient to just check if mtk_crtc-&gt;event is null before use.</t>
  </si>
  <si>
    <t>CVE-2024-26873</t>
  </si>
  <si>
    <t>In the Linux kernel, the following vulnerability has been resolved:\n\nscsi: hisi_sas: Fix a deadlock issue related to automatic dump\n\nIf we issue a disabling PHY command, the device attached with it will go\noffline, if a 2 bit ECC error occurs at the same time, a hung task may be\nfound:\n\n[ 4613.652388] INFO: task kworker/u256:0:165233 blocked for more than 120 seconds.\n[ 4613.666297] "echo 0 &gt; /proc/sys/kernel/hung_task_timeout_secs" disables this message.\n[ 4613.674809] task:kworker/u256:0  state:D stack:    0 pid:165233 ppid:     2 flags:0x00000208\n[ 4613.683959] Workqueue: 0000:74:02.0_disco_q sas_revalidate_domain [libsas]\n[ 4613.691518] Call trace:\n[ 4613.694678]  __switch_to+0xf8/0x17c\n[ 4613.698872]  __schedule+0x660/0xee0\n[ 4613.703063]  schedule+0xac/0x240\n[ 4613.706994]  schedule_timeout+0x500/0x610\n[ 4613.711705]  __down+0x128/0x36c\n[ 4613.715548]  down+0x240/0x2d0\n[ 4613.719221]  hisi_sas_internal_abort_timeout+0x1bc/0x260 [hisi_sas_main]\n[ 4613.726618]  sas_execute_internal_abort+0x144/0x310 [libsas]\n[ 4613.732976]  sas_execute_internal_abort_dev+0x44/0x60 [libsas]\n[ 4613.739504]  hisi_sas_internal_task_abort_dev.isra.0+0xbc/0x1b0 [hisi_sas_main]\n[ 4613.747499]  hisi_sas_dev_gone+0x174/0x250 [hisi_sas_main]\n[ 4613.753682]  sas_notify_lldd_dev_gone+0xec/0x2e0 [libsas]\n[ 4613.759781]  sas_unregister_common_dev+0x4c/0x7a0 [libsas]\n[ 4613.765962]  sas_destruct_devices+0xb8/0x120 [libsas]\n[ 4613.771709]  sas_do_revalidate_domain.constprop.0+0x1b8/0x31c [libsas]\n[ 4613.778930]  sas_revalidate_domain+0x60/0xa4 [libsas]\n[ 4613.784716]  process_one_work+0x248/0x950\n[ 4613.789424]  worker_thread+0x318/0x934\n[ 4613.793878]  kthread+0x190/0x200\n[ 4613.797810]  ret_from_fork+0x10/0x18\n[ 4613.802121] INFO: task kworker/u256:4:316722 blocked for more than 120 seconds.\n[ 4613.816026] "echo 0 &gt; /proc/sys/kernel/hung_task_timeout_secs" disables this message.\n[ 4613.824538] task:kworker/u256:4  state:D stack:    0 pid:316722 ppid:     2 flags:0x00000208\n[ 4613.833670] Workqueue: 0000:74:02.0 hisi_sas_rst_work_handler [hisi_sas_main]\n[ 4613.841491] Call trace:\n[ 4613.844647]  __switch_to+0xf8/0x17c\n[ 4613.848852]  __schedule+0x660/0xee0\n[ 4613.853052]  schedule+0xac/0x240\n[ 4613.856984]  schedule_timeout+0x500/0x610\n[ 4613.861695]  __down+0x128/0x36c\n[ 4613.865542]  down+0x240/0x2d0\n[ 4613.869216]  hisi_sas_controller_prereset+0x58/0x1fc [hisi_sas_main]\n[ 4613.876324]  hisi_sas_rst_work_handler+0x40/0x8c [hisi_sas_main]\n[ 4613.883019]  process_one_work+0x248/0x950\n[ 4613.887732]  worker_thread+0x318/0x934\n[ 4613.892204]  kthread+0x190/0x200\n[ 4613.896118]  ret_from_fork+0x10/0x18\n[ 4613.900423] INFO: task kworker/u256:1:348985 blocked for more than 121 seconds.\n[ 4613.914341] "echo 0 &gt; /proc/sys/kernel/hung_task_timeout_secs" disables this message.\n[ 4613.922852] task:kworker/u256:1  state:D stack:    0 pid:348985 ppid:     2 flags:0x00000208\n[ 4613.931984] Workqueue: 0000:74:02.0_event_q sas_port_event_worker [libsas]\n[ 4613.939549] Call trace:\n[ 4613.942702]  __switch_to+0xf8/0x17c\n[ 4613.946892]  __schedule+0x660/0xee0\n[ 4613.951083]  schedule+0xac/0x240\n[ 4613.955015]  schedule_timeout+0x500/0x610\n[ 4613.959725]  wait_for_common+0x200/0x610\n[ 4613.964349]  wait_for_completion+0x3c/0x5c\n[ 4613.969146]  flush_workqueue+0x198/0x790\n[ 4613.973776]  sas_porte_broadcast_rcvd+0x1e8/0x320 [libsas]\n[ 4613.979960]  sas_port_event_worker+0x54/0xa0 [libsas]\n[ 4613.985708]  process_one_work+0x248/0x950\n[ 4613.990420]  worker_thread+0x318/0x934\n[ 4613.994868]  kthread+0x190/0x200\n[ 4613.998800]  ret_from_fork+0x10/0x18\n\nThis is because when the device goes offline, we obtain the hisi_hba\nsemaphore and send the ABORT_DEV command to the device. However, the\ninternal abort timed out due to the 2 bit ECC error and triggers automatic\ndump. In addition, since the hisi_hba semaphore has been obtained, the dump\ncannot be executed and the controller cannot be reset.\n\nTherefore, the deadlocks occur on the following circular dependencies\n---truncated---</t>
  </si>
  <si>
    <t>CVE-2024-26870</t>
  </si>
  <si>
    <t>In the Linux kernel, the following vulnerability has been resolved:\n\nNFSv4.2: fix nfs4_listxattr kernel BUG at mm/usercopy.c:102\n\nA call to listxattr() with a buffer size = 0 returns the actual\nsize of the buffer needed for a subsequent call. When size &gt; 0,\nnfs4_listxattr() does not return an error because either\ngeneric_listxattr() or nfs4_listxattr_nfs4_label() consumes\nexactly all the bytes then size is 0 when calling\nnfs4_listxattr_nfs4_user() which then triggers the following\nkernel BUG:\n\n  [   99.403778] kernel BUG at mm/usercopy.c:102!\n  [   99.404063] Internal error: Oops - BUG: 00000000f2000800 [#1] SMP\n  [   99.408463] CPU: 0 PID: 3310 Comm: python3 Not tainted 6.6.0-61.fc40.aarch64 #1\n  [   99.415827] Call trace:\n  [   99.415985]  usercopy_abort+0x70/0xa0\n  [   99.416227]  __check_heap_object+0x134/0x158\n  [   99.416505]  check_heap_object+0x150/0x188\n  [   99.416696]  __check_object_size.part.0+0x78/0x168\n  [   99.416886]  __check_object_size+0x28/0x40\n  [   99.417078]  listxattr+0x8c/0x120\n  [   99.417252]  path_listxattr+0x78/0xe0\n  [   99.417476]  __arm64_sys_listxattr+0x28/0x40\n  [   99.417723]  invoke_syscall+0x78/0x100\n  [   99.417929]  el0_svc_common.constprop.0+0x48/0xf0\n  [   99.418186]  do_el0_svc+0x24/0x38\n  [   99.418376]  el0_svc+0x3c/0x110\n  [   99.418554]  el0t_64_sync_handler+0x120/0x130\n  [   99.418788]  el0t_64_sync+0x194/0x198\n  [   99.418994] Code: aa0003e3 d000a3e0 91310000 97f49bdb (d4210000)\n\nIssue is reproduced when generic_listxattr() returns 'system.nfs4_acl',\nthus calling lisxattr() with size = 16 will trigger the bug.\n\nAdd check on nfs4_listxattr() to return ERANGE error when it is\ncalled with size &gt; 0 and the return value is greater than size.</t>
  </si>
  <si>
    <t>CVE-2024-26869</t>
  </si>
  <si>
    <t>In the Linux kernel, the following vulnerability has been resolved:\n\nf2fs: fix to truncate meta inode pages forcely\n\nBelow race case can cause data corruption:\n\nThread A\t\t\t\tGC thread\n\t\t\t\t\t- gc_data_segment\n\t\t\t\t\t - ra_data_block\n\t\t\t\t\t  - locked meta_inode page\n- f2fs_inplace_write_data\n - invalidate_mapping_pages\n : fail to invalidate meta_inode page\n   due to lock failure or dirty|writeback\n   status\n - f2fs_submit_page_bio\n : write last dirty data to old blkaddr\n\t\t\t\t\t - move_data_block\n\t\t\t\t\t  - load old data from meta_inode page\n\t\t\t\t\t  - f2fs_submit_page_write\n\t\t\t\t\t  : write old data to new blkaddr\n\nBecause invalidate_mapping_pages() will skip invalidating page which\nhas unclear status including locked, dirty, writeback and so on, so\nwe need to use truncate_inode_pages_range() instead of\ninvalidate_mapping_pages() to make sure meta_inode page will be dropped.</t>
  </si>
  <si>
    <t>CVE-2024-26868</t>
  </si>
  <si>
    <t>In the Linux kernel, the following vulnerability has been resolved:\n\nnfs: fix panic when nfs4_ff_layout_prepare_ds() fails\n\nWe've been seeing the following panic in production\n\nBUG: kernel NULL pointer dereference, address: 0000000000000065\nPGD 2f485f067 P4D 2f485f067 PUD 2cc5d8067 PMD 0\nRIP: 0010:ff_layout_cancel_io+0x3a/0x90 [nfs_layout_flexfiles]\nCall Trace:\n &lt;TASK&gt;\n ? __die+0x78/0xc0\n ? page_fault_oops+0x286/0x380\n ? __rpc_execute+0x2c3/0x470 [sunrpc]\n ? rpc_new_task+0x42/0x1c0 [sunrpc]\n ? exc_page_fault+0x5d/0x110\n ? asm_exc_page_fault+0x22/0x30\n ? ff_layout_free_layoutreturn+0x110/0x110 [nfs_layout_flexfiles]\n ? ff_layout_cancel_io+0x3a/0x90 [nfs_layout_flexfiles]\n ? ff_layout_cancel_io+0x6f/0x90 [nfs_layout_flexfiles]\n pnfs_mark_matching_lsegs_return+0x1b0/0x360 [nfsv4]\n pnfs_error_mark_layout_for_return+0x9e/0x110 [nfsv4]\n ? ff_layout_send_layouterror+0x50/0x160 [nfs_layout_flexfiles]\n nfs4_ff_layout_prepare_ds+0x11f/0x290 [nfs_layout_flexfiles]\n ff_layout_pg_init_write+0xf0/0x1f0 [nfs_layout_flexfiles]\n __nfs_pageio_add_request+0x154/0x6c0 [nfs]\n nfs_pageio_add_request+0x26b/0x380 [nfs]\n nfs_do_writepage+0x111/0x1e0 [nfs]\n nfs_writepages_callback+0xf/0x30 [nfs]\n write_cache_pages+0x17f/0x380\n ? nfs_pageio_init_write+0x50/0x50 [nfs]\n ? nfs_writepages+0x6d/0x210 [nfs]\n ? nfs_writepages+0x6d/0x210 [nfs]\n nfs_writepages+0x125/0x210 [nfs]\n do_writepages+0x67/0x220\n ? generic_perform_write+0x14b/0x210\n filemap_fdatawrite_wbc+0x5b/0x80\n file_write_and_wait_range+0x6d/0xc0\n nfs_file_fsync+0x81/0x170 [nfs]\n ? nfs_file_mmap+0x60/0x60 [nfs]\n __x64_sys_fsync+0x53/0x90\n do_syscall_64+0x3d/0x90\n entry_SYSCALL_64_after_hwframe+0x46/0xb0\n\nInspecting the core with drgn I was able to pull this\n\n  &gt;&gt;&gt; prog.crashed_thread().stack_trace()[0]\n  #0 at 0xffffffffa079657a (ff_layout_cancel_io+0x3a/0x84) in ff_layout_cancel_io at fs/nfs/flexfilelayout/flexfilelayout.c:2021:27\n  &gt;&gt;&gt; prog.crashed_thread().stack_trace()[0]['idx']\n  (u32)1\n  &gt;&gt;&gt; prog.crashed_thread().stack_trace()[0]['flseg'].mirror_array[1].mirror_ds\n  (struct nfs4_ff_layout_ds *)0xffffffffffffffed\n\nThis is clear from the stack trace, we call nfs4_ff_layout_prepare_ds()\nwhich could error out initializing the mirror_ds, and then we go to\nclean it all up and our check is only for if (!mirror-&gt;mirror_ds).  This\nis inconsistent with the rest of the users of mirror_ds, which have\n\n  if (IS_ERR_OR_NULL(mirror_ds))\n\nto keep from tripping over this exact scenario.  Fix this up in\nff_layout_cancel_io() to make sure we don't panic when we get an error.\nI also spot checked all the other instances of checking mirror_ds and we\nappear to be doing the correct checks everywhere, only unconditionally\ndereferencing mirror_ds when we know it would be valid.</t>
  </si>
  <si>
    <t>CVE-2024-26867</t>
  </si>
  <si>
    <t>In the Linux kernel, the following vulnerability has been resolved:\n\ncomedi: comedi_8255: Correct error in subdevice initialization\n\nThe refactoring done in commit 5c57b1ccecc7 ("comedi: comedi_8255: Rework\nsubdevice initialization functions") to the initialization of the io\nfield of struct subdev_8255_private broke all cards using the\ndrivers/comedi/drivers/comedi_8255.c module.\n\nPrior to 5c57b1ccecc7, __subdev_8255_init() initialized the io field\nin the newly allocated struct subdev_8255_private to the non-NULL\ncallback given to the function, otherwise it used a flag parameter to\nselect between subdev_8255_mmio and subdev_8255_io. The refactoring\nremoved that logic and the flag, as subdev_8255_mm_init() and\nsubdev_8255_io_init() now explicitly pass subdev_8255_mmio and\nsubdev_8255_io respectively to __subdev_8255_init(), only\n__subdev_8255_init() never sets spriv-&gt;io to the supplied\ncallback. That spriv-&gt;io is NULL leads to a later BUG:\n\nBUG: kernel NULL pointer dereference, address: 0000000000000000\nPGD 0 P4D 0\nOops: 0010 [#1] SMP PTI\nCPU: 1 PID: 1210 Comm: systemd-udevd Not tainted 6.7.3-x86_64 #1\nHardware name: XXXXXXXXXXXXXXXXXXXXXXXXXXXXXXXXXXXXXXXXXXXXXXXXXXXXXXXXXXXXX\nRIP: 0010:0x0\nCode: Unable to access opcode bytes at 0xffffffffffffffd6.\nRSP: 0018:ffffa3f1c02d7b78 EFLAGS: 00010202\nRAX: 0000000000000000 RBX: ffff91f847aefd00 RCX: 000000000000009b\nRDX: 0000000000000003 RSI: 0000000000000001 RDI: ffff91f840f6fc00\nRBP: ffff91f840f6fc00 R08: 0000000000000000 R09: 0000000000000001\nR10: 0000000000000000 R11: 000000000000005f R12: 0000000000000000\nR13: 0000000000000000 R14: ffffffffc0102498 R15: ffff91f847ce6ba8\nFS:  00007f72f4e8f500(0000) GS:ffff91f8d5c80000(0000) knlGS:0000000000000000\nCS:  0010 DS: 0000 ES: 0000 CR0: 0000000080050033\nCR2: ffffffffffffffd6 CR3: 000000010540e000 CR4: 00000000000406f0\nCall Trace:\n &lt;TASK&gt;\n ? __die_body+0x15/0x57\n ? page_fault_oops+0x2ef/0x33c\n ? insert_vmap_area.constprop.0+0xb6/0xd5\n ? alloc_vmap_area+0x529/0x5ee\n ? exc_page_fault+0x15a/0x489\n ? asm_exc_page_fault+0x22/0x30\n __subdev_8255_init+0x79/0x8d [comedi_8255]\n pci_8255_auto_attach+0x11a/0x139 [8255_pci]\n comedi_auto_config+0xac/0x117 [comedi]\n ? __pfx___driver_attach+0x10/0x10\n pci_device_probe+0x88/0xf9\n really_probe+0x101/0x248\n __driver_probe_device+0xbb/0xed\n driver_probe_device+0x1a/0x72\n __driver_attach+0xd4/0xed\n bus_for_each_dev+0x76/0xb8\n bus_add_driver+0xbe/0x1be\n driver_register+0x9a/0xd8\n comedi_pci_driver_register+0x28/0x48 [comedi_pci]\n ? __pfx_pci_8255_driver_init+0x10/0x10 [8255_pci]\n do_one_initcall+0x72/0x183\n do_init_module+0x5b/0x1e8\n init_module_from_file+0x86/0xac\n __do_sys_finit_module+0x151/0x218\n do_syscall_64+0x72/0xdb\n entry_SYSCALL_64_after_hwframe+0x6e/0x76\nRIP: 0033:0x7f72f50a0cb9\nCode: ff c3 66 2e 0f 1f 84 00 00 00 00 00 0f 1f 44 00 00 48 89 f8 48 89 f7 48 89 d6 48 89 ca 4d 89 c2 4d 89 c8 4c 8b 4c 24 08 0f 05 &lt;48&gt; 3d 01 f0 ff ff 73 01 c3 48 8b 0d 47 71 0c 00 f7 d8 64 89 01 48\nRSP: 002b:00007ffd47e512d8 EFLAGS: 00000246 ORIG_RAX: 0000000000000139\nRAX: ffffffffffffffda RBX: 0000562dd06ae070 RCX: 00007f72f50a0cb9\nRDX: 0000000000000000 RSI: 00007f72f52d32df RDI: 000000000000000e\nRBP: 0000000000000000 R08: 00007f72f5168b20 R09: 0000000000000000\nR10: 0000000000000050 R11: 0000000000000246 R12: 00007f72f52d32df\nR13: 0000000000020000 R14: 0000562dd06785c0 R15: 0000562dcfd0e9a8\n &lt;/TASK&gt;\nModules linked in: 8255_pci(+) comedi_8255 comedi_pci comedi intel_gtt e100(+) acpi_cpufreq rtc_cmos usbhid\nCR2: 0000000000000000\n---[ end trace 0000000000000000 ]---\nRIP: 0010:0x0\nCode: Unable to access opcode bytes at 0xffffffffffffffd6.\nRSP: 0018:ffffa3f1c02d7b78 EFLAGS: 00010202\nRAX: 0000000000000000 RBX: ffff91f847aefd00 RCX: 000000000000009b\nRDX: 0000000000000003 RSI: 0000000000000001 RDI: ffff91f840f6fc00\nRBP: ffff91f840f6fc00 R08: 0000000000000000 R09: 0000000000000001\nR10: 0000000000000000 R11: 000000000000005f R12: 0000000000000000\nR13: 0000000000000000 R14: ffffffffc0102498 R15: ffff91f847ce6ba8\nFS: \n---truncated---</t>
  </si>
  <si>
    <t>The previous code didn't initialize the pointer which stayed NULL. In Rust, this would be modeled as Option which forces explicit unwrapping.</t>
  </si>
  <si>
    <t>CVE-2024-26866</t>
  </si>
  <si>
    <t>In the Linux kernel, the following vulnerability has been resolved:\n\nspi: lpspi: Avoid potential use-after-free in probe()\n\nfsl_lpspi_probe() is allocating/disposing memory manually with\nspi_alloc_host()/spi_alloc_target(), but uses\ndevm_spi_register_controller(). In case of error after the latter call the\nmemory will be explicitly freed in the probe function by\nspi_controller_put() call, but used afterwards by "devm" management outside\nprobe() (spi_unregister_controller() &lt;- devm_spi_unregister() below).\n\nUnable to handle kernel NULL pointer dereference at virtual address 0000000000000070\n...\nCall trace:\n kernfs_find_ns\n kernfs_find_and_get_ns\n sysfs_remove_group\n sysfs_remove_groups\n device_remove_attrs\n device_del\n spi_unregister_controller\n devm_spi_unregister\n release_nodes\n devres_release_all\n really_probe\n driver_probe_device\n __device_attach_driver\n bus_for_each_drv\n __device_attach\n device_initial_probe\n bus_probe_device\n deferred_probe_work_func\n process_one_work\n worker_thread\n kthread\n ret_from_fork</t>
  </si>
  <si>
    <t>CVE-2024-26865</t>
  </si>
  <si>
    <t>In the Linux kernel, the following vulnerability has been resolved:\n\nrds: tcp: Fix use-after-free of net in reqsk_timer_handler().\n\nsyzkaller reported a warning of netns tracker [0] followed by KASAN\nsplat [1] and another ref tracker warning [1].\n\nsyzkaller could not find a repro, but in the log, the only suspicious\nsequence was as follows:\n\n  18:26:22 executing program 1:\n  r0 = socket$inet6_mptcp(0xa, 0x1, 0x106)\n  ...\n  connect$inet6(r0, &amp;(0x7f0000000080)={0xa, 0x4001, 0x0, @loopback}, 0x1c) (async)\n\nThe notable thing here is 0x4001 in connect(), which is RDS_TCP_PORT.\n\nSo, the scenario would be:\n\n  1. unshare(CLONE_NEWNET) creates a per netns tcp listener in\n      rds_tcp_listen_init().\n  2. syz-executor connect()s to it and creates a reqsk.\n  3. syz-executor exit()s immediately.\n  4. netns is dismantled.  [0]\n  5. reqsk timer is fired, and UAF happens while freeing reqsk.  [1]\n  6. listener is freed after RCU grace period.  [2]\n\nBasically, reqsk assumes that the listener guarantees netns safety\nuntil all reqsk timers are expired by holding the listener's refcount.\nHowever, this was not the case for kernel sockets.\n\nCommit 740ea3c4a0b2 ("tcp: Clean up kernel listener's reqsk in\ninet_twsk_purge()") fixed this issue only for per-netns ehash.\n\nLet's apply the same fix for the global ehash.\n\n[0]:\nref_tracker: net notrefcnt@0000000065449cc3 has 1/1 users at\n     sk_alloc (./include/net/net_namespace.h:337 net/core/sock.c:2146)\n     inet6_create (net/ipv6/af_inet6.c:192 net/ipv6/af_inet6.c:119)\n     __sock_create (net/socket.c:1572)\n     rds_tcp_listen_init (net/rds/tcp_listen.c:279)\n     rds_tcp_init_net (net/rds/tcp.c:577)\n     ops_init (net/core/net_namespace.c:137)\n     setup_net (net/core/net_namespace.c:340)\n     copy_net_ns (net/core/net_namespace.c:497)\n     create_new_namespaces (kernel/nsproxy.c:110)\n     unshare_nsproxy_namespaces (kernel/nsproxy.c:228 (discriminator 4))\n     ksys_unshare (kernel/fork.c:3429)\n     __x64_sys_unshare (kernel/fork.c:3496)\n     do_syscall_64 (arch/x86/entry/common.c:52 arch/x86/entry/common.c:83)\n     entry_SYSCALL_64_after_hwframe (arch/x86/entry/entry_64.S:129)\n...\nWARNING: CPU: 0 PID: 27 at lib/ref_tracker.c:179 ref_tracker_dir_exit (lib/ref_tracker.c:179)\n\n[1]:\nBUG: KASAN: slab-use-after-free in inet_csk_reqsk_queue_drop (./include/net/inet_hashtables.h:180 net/ipv4/inet_connection_sock.c:952 net/ipv4/inet_connection_sock.c:966)\nRead of size 8 at addr ffff88801b370400 by task swapper/0/0\nHardware name: QEMU Standard PC (i440FX + PIIX, 1996), BIOS rel-1.16.0-0-gd239552ce722-prebuilt.qemu.org 04/01/2014\nCall Trace:\n &lt;IRQ&gt;\n dump_stack_lvl (lib/dump_stack.c:107 (discriminator 1))\n print_report (mm/kasan/report.c:378 mm/kasan/report.c:488)\n kasan_report (mm/kasan/report.c:603)\n inet_csk_reqsk_queue_drop (./include/net/inet_hashtables.h:180 net/ipv4/inet_connection_sock.c:952 net/ipv4/inet_connection_sock.c:966)\n reqsk_timer_handler (net/ipv4/inet_connection_sock.c:979 net/ipv4/inet_connection_sock.c:1092)\n call_timer_fn (./arch/x86/include/asm/jump_label.h:27 ./include/linux/jump_label.h:207 ./include/trace/events/timer.h:127 kernel/time/timer.c:1701)\n __run_timers.part.0 (kernel/time/timer.c:1752 kernel/time/timer.c:2038)\n run_timer_softirq (kernel/time/timer.c:2053)\n __do_softirq (./arch/x86/include/asm/jump_label.h:27 ./include/linux/jump_label.h:207 ./include/trace/events/irq.h:142 kernel/softirq.c:554)\n irq_exit_rcu (kernel/softirq.c:427 kernel/softirq.c:632 kernel/softirq.c:644)\n sysvec_apic_timer_interrupt (arch/x86/kernel/apic/apic.c:1076 (discriminator 14))\n &lt;/IRQ&gt;\n\nAllocated by task 258 on cpu 0 at 83.612050s:\n kasan_save_stack (mm/kasan/common.c:48)\n kasan_save_track (mm/kasan/common.c:68)\n __kasan_slab_alloc (mm/kasan/common.c:343)\n kmem_cache_alloc (mm/slub.c:3813 mm/slub.c:3860 mm/slub.c:3867)\n copy_net_ns (./include/linux/slab.h:701 net/core/net_namespace.c:421 net/core/net_namespace.c:480)\n create_new_namespaces (kernel/nsproxy.c:110)\n unshare_nsproxy_name\n---truncated---</t>
  </si>
  <si>
    <t>CVE-2024-26864</t>
  </si>
  <si>
    <t>In the Linux kernel, the following vulnerability has been resolved:\n\ntcp: Fix refcnt handling in __inet_hash_connect().\n\nsyzbot reported a warning in sk_nulls_del_node_init_rcu().\n\nThe commit 66b60b0c8c4a ("dccp/tcp: Unhash sk from ehash for tb2 alloc\nfailure after check_estalblished().") tried to fix an issue that an\nunconnected socket occupies an ehash entry when bhash2 allocation fails.\n\nIn such a case, we need to revert changes done by check_established(),\nwhich does not hold refcnt when inserting socket into ehash.\n\nSo, to revert the change, we need to __sk_nulls_add_node_rcu() instead\nof sk_nulls_add_node_rcu().\n\nOtherwise, sock_put() will cause refcnt underflow and leak the socket.\n\n[0]:\nWARNING: CPU: 0 PID: 23948 at include/net/sock.h:799 sk_nulls_del_node_init_rcu+0x166/0x1a0 include/net/sock.h:799\nModules linked in:\nCPU: 0 PID: 23948 Comm: syz-executor.2 Not tainted 6.8.0-rc6-syzkaller-00159-gc055fc00c07b #0\nHardware name: Google Google Compute Engine/Google Compute Engine, BIOS Google 01/25/2024\nRIP: 0010:sk_nulls_del_node_init_rcu+0x166/0x1a0 include/net/sock.h:799\nCode: e8 7f 71 c6 f7 83 fb 02 7c 25 e8 35 6d c6 f7 4d 85 f6 0f 95 c0 5b 41 5c 41 5d 41 5e 41 5f 5d c3 cc cc cc cc e8 1b 6d c6 f7 90 &lt;0f&gt; 0b 90 eb b2 e8 10 6d c6 f7 4c 89 e7 be 04 00 00 00 e8 63 e7 d2\nRSP: 0018:ffffc900032d7848 EFLAGS: 00010246\nRAX: ffffffff89cd0035 RBX: 0000000000000001 RCX: 0000000000040000\nRDX: ffffc90004de1000 RSI: 000000000003ffff RDI: 0000000000040000\nRBP: 1ffff1100439ac26 R08: ffffffff89ccffe3 R09: 1ffff1100439ac28\nR10: dffffc0000000000 R11: ffffed100439ac29 R12: ffff888021cd6140\nR13: dffffc0000000000 R14: ffff88802a9bf5c0 R15: ffff888021cd6130\nFS:  00007f3b823f16c0(0000) GS:ffff8880b9400000(0000) knlGS:0000000000000000\nCS:  0010 DS: 0000 ES: 0000 CR0: 0000000080050033\nCR2: 00007f3b823f0ff8 CR3: 000000004674a000 CR4: 00000000003506f0\nDR0: 0000000000000000 DR1: 0000000000000000 DR2: 0000000000000000\nDR3: 0000000000000000 DR6: 00000000fffe0ff0 DR7: 0000000000000400\nCall Trace:\n &lt;TASK&gt;\n __inet_hash_connect+0x140f/0x20b0 net/ipv4/inet_hashtables.c:1139\n dccp_v6_connect+0xcb9/0x1480 net/dccp/ipv6.c:956\n __inet_stream_connect+0x262/0xf30 net/ipv4/af_inet.c:678\n inet_stream_connect+0x65/0xa0 net/ipv4/af_inet.c:749\n __sys_connect_file net/socket.c:2048 [inline]\n __sys_connect+0x2df/0x310 net/socket.c:2065\n __do_sys_connect net/socket.c:2075 [inline]\n __se_sys_connect net/socket.c:2072 [inline]\n __x64_sys_connect+0x7a/0x90 net/socket.c:2072\n do_syscall_64+0xf9/0x240\n entry_SYSCALL_64_after_hwframe+0x6f/0x77\nRIP: 0033:0x7f3b8167dda9\nCode: 28 00 00 00 75 05 48 83 c4 28 c3 e8 e1 20 00 00 90 48 89 f8 48 89 f7 48 89 d6 48 89 ca 4d 89 c2 4d 89 c8 4c 8b 4c 24 08 0f 05 &lt;48&gt; 3d 01 f0 ff ff 73 01 c3 48 c7 c1 b0 ff ff ff f7 d8 64 89 01 48\nRSP: 002b:00007f3b823f10c8 EFLAGS: 00000246 ORIG_RAX: 000000000000002a\nRAX: ffffffffffffffda RBX: 00007f3b817abf80 RCX: 00007f3b8167dda9\nRDX: 000000000000001c RSI: 0000000020000040 RDI: 0000000000000003\nRBP: 00007f3b823f1120 R08: 0000000000000000 R09: 0000000000000000\nR10: 0000000000000000 R11: 0000000000000246 R12: 0000000000000001\nR13: 000000000000000b R14: 00007f3b817abf80 R15: 00007ffd3beb57b8\n &lt;/TASK&gt;</t>
  </si>
  <si>
    <t>CVE-2024-26863</t>
  </si>
  <si>
    <t>In the Linux kernel, the following vulnerability has been resolved:\n\nhsr: Fix uninit-value access in hsr_get_node()\n\nKMSAN reported the following uninit-value access issue [1]:\n\n=====================================================\nBUG: KMSAN: uninit-value in hsr_get_node+0xa2e/0xa40 net/hsr/hsr_framereg.c:246\n hsr_get_node+0xa2e/0xa40 net/hsr/hsr_framereg.c:246\n fill_frame_info net/hsr/hsr_forward.c:577 [inline]\n hsr_forward_skb+0xe12/0x30e0 net/hsr/hsr_forward.c:615\n hsr_dev_xmit+0x1a1/0x270 net/hsr/hsr_device.c:223\n __netdev_start_xmit include/linux/netdevice.h:4940 [inline]\n netdev_start_xmit include/linux/netdevice.h:4954 [inline]\n xmit_one net/core/dev.c:3548 [inline]\n dev_hard_start_xmit+0x247/0xa10 net/core/dev.c:3564\n __dev_queue_xmit+0x33b8/0x5130 net/core/dev.c:4349\n dev_queue_xmit include/linux/netdevice.h:3134 [inline]\n packet_xmit+0x9c/0x6b0 net/packet/af_packet.c:276\n packet_snd net/packet/af_packet.c:3087 [inline]\n packet_sendmsg+0x8b1d/0x9f30 net/packet/af_packet.c:3119\n sock_sendmsg_nosec net/socket.c:730 [inline]\n __sock_sendmsg net/socket.c:745 [inline]\n __sys_sendto+0x735/0xa10 net/socket.c:2191\n __do_sys_sendto net/socket.c:2203 [inline]\n __se_sys_sendto net/socket.c:2199 [inline]\n __x64_sys_sendto+0x125/0x1c0 net/socket.c:2199\n do_syscall_x64 arch/x86/entry/common.c:52 [inline]\n do_syscall_64+0x6d/0x140 arch/x86/entry/common.c:83\n entry_SYSCALL_64_after_hwframe+0x63/0x6b\n\nUninit was created at:\n slab_post_alloc_hook+0x129/0xa70 mm/slab.h:768\n slab_alloc_node mm/slub.c:3478 [inline]\n kmem_cache_alloc_node+0x5e9/0xb10 mm/slub.c:3523\n kmalloc_reserve+0x13d/0x4a0 net/core/skbuff.c:560\n __alloc_skb+0x318/0x740 net/core/skbuff.c:651\n alloc_skb include/linux/skbuff.h:1286 [inline]\n alloc_skb_with_frags+0xc8/0xbd0 net/core/skbuff.c:6334\n sock_alloc_send_pskb+0xa80/0xbf0 net/core/sock.c:2787\n packet_alloc_skb net/packet/af_packet.c:2936 [inline]\n packet_snd net/packet/af_packet.c:3030 [inline]\n packet_sendmsg+0x70e8/0x9f30 net/packet/af_packet.c:3119\n sock_sendmsg_nosec net/socket.c:730 [inline]\n __sock_sendmsg net/socket.c:745 [inline]\n __sys_sendto+0x735/0xa10 net/socket.c:2191\n __do_sys_sendto net/socket.c:2203 [inline]\n __se_sys_sendto net/socket.c:2199 [inline]\n __x64_sys_sendto+0x125/0x1c0 net/socket.c:2199\n do_syscall_x64 arch/x86/entry/common.c:52 [inline]\n do_syscall_64+0x6d/0x140 arch/x86/entry/common.c:83\n entry_SYSCALL_64_after_hwframe+0x63/0x6b\n\nCPU: 1 PID: 5033 Comm: syz-executor334 Not tainted 6.7.0-syzkaller-00562-g9f8413c4a66f #0\nHardware name: Google Google Compute Engine/Google Compute Engine, BIOS Google 11/17/2023\n=====================================================\n\nIf the packet type ID field in the Ethernet header is either ETH_P_PRP or\nETH_P_HSR, but it is not followed by an HSR tag, hsr_get_skb_sequence_nr()\nreads an invalid value as a sequence number. This causes the above issue.\n\nThis patch fixes the issue by returning NULL if the Ethernet header is not\nfollowed by an HSR tag.</t>
  </si>
  <si>
    <t>CVE-2024-26860</t>
  </si>
  <si>
    <t>In the Linux kernel, the following vulnerability has been resolved:\n\ndm-integrity: fix a memory leak when rechecking the data\n\nMemory for the "checksums" pointer will leak if the data is rechecked\nafter checksum failure (because the associated kfree won't happen due\nto 'goto skip_io').\n\nFix this by freeing the checksums memory before recheck, and just use\nthe "checksum_onstack" memory for storing checksum during recheck.</t>
  </si>
  <si>
    <t>CVE-2024-26859</t>
  </si>
  <si>
    <t>In the Linux kernel, the following vulnerability has been resolved:\n\nnet/bnx2x: Prevent access to a freed page in page_pool\n\nFix race condition leading to system crash during EEH error handling\n\nDuring EEH error recovery, the bnx2x driver's transmit timeout logic\ncould cause a race condition when handling reset tasks. The\nbnx2x_tx_timeout() schedules reset tasks via bnx2x_sp_rtnl_task(),\nwhich ultimately leads to bnx2x_nic_unload(). In bnx2x_nic_unload()\nSGEs are freed using bnx2x_free_rx_sge_range(). However, this could\noverlap with the EEH driver's attempt to reset the device using\nbnx2x_io_slot_reset(), which also tries to free SGEs. This race\ncondition can result in system crashes due to accessing freed memory\nlocations in bnx2x_free_rx_sge()\n\n799  static inline void bnx2x_free_rx_sge(struct bnx2x *bp,\n800\t\t\t\tstruct bnx2x_fastpath *fp, u16 index)\n801  {\n802\tstruct sw_rx_page *sw_buf = &amp;fp-&gt;rx_page_ring[index];\n803     struct page *page = sw_buf-&gt;page;\n....\nwhere sw_buf was set to NULL after the call to dma_unmap_page()\nby the preceding thread.\n\n    EEH: Beginning: 'slot_reset'\n    PCI 0011:01:00.0#10000: EEH: Invoking bnx2x-&gt;slot_reset()\n    bnx2x: [bnx2x_io_slot_reset:14228(eth1)]IO slot reset initializing...\n    bnx2x 0011:01:00.0: enabling device (0140 -&gt; 0142)\n    bnx2x: [bnx2x_io_slot_reset:14244(eth1)]IO slot reset --&gt; driver unload\n    Kernel attempted to read user page (0) - exploit attempt? (uid: 0)\n    BUG: Kernel NULL pointer dereference on read at 0x00000000\n    Faulting instruction address: 0xc0080000025065fc\n    Oops: Kernel access of bad area, sig: 11 [#1]\n    .....\n    Call Trace:\n    [c000000003c67a20] [c00800000250658c] bnx2x_io_slot_reset+0x204/0x610 [bnx2x] (unreliable)\n    [c000000003c67af0] [c0000000000518a8] eeh_report_reset+0xb8/0xf0\n    [c000000003c67b60] [c000000000052130] eeh_pe_report+0x180/0x550\n    [c000000003c67c70] [c00000000005318c] eeh_handle_normal_event+0x84c/0xa60\n    [c000000003c67d50] [c000000000053a84] eeh_event_handler+0xf4/0x170\n    [c000000003c67da0] [c000000000194c58] kthread+0x1c8/0x1d0\n    [c000000003c67e10] [c00000000000cf64] ret_from_kernel_thread+0x5c/0x64\n\nTo solve this issue, we need to verify page pool allocations before\nfreeing.</t>
  </si>
  <si>
    <t>CVE-2024-26858</t>
  </si>
  <si>
    <t>In the Linux kernel, the following vulnerability has been resolved:\n\nnet/mlx5e: Use a memory barrier to enforce PTP WQ xmit submission tracking occurs after populating the metadata_map\n\nJust simply reordering the functions mlx5e_ptp_metadata_map_put and\nmlx5e_ptpsq_track_metadata in the mlx5e_txwqe_complete context is not good\nenough since both the compiler and CPU are free to reorder these two\nfunctions. If reordering does occur, the issue that was supposedly fixed by\n7e3f3ba97e6c ("net/mlx5e: Track xmit submission to PTP WQ after populating\nmetadata map") will be seen. This will lead to NULL pointer dereferences in\nmlx5e_ptpsq_mark_ts_cqes_undelivered in the NAPI polling context due to the\ntracking list being populated before the metadata map.</t>
  </si>
  <si>
    <t>CVE-2024-26857</t>
  </si>
  <si>
    <t>In the Linux kernel, the following vulnerability has been resolved:\n\ngeneve: make sure to pull inner header in geneve_rx()\n\nsyzbot triggered a bug in geneve_rx() [1]\n\nIssue is similar to the one I fixed in commit 8d975c15c0cd\n("ip6_tunnel: make sure to pull inner header in __ip6_tnl_rcv()")\n\nWe have to save skb-&gt;network_header in a temporary variable\nin order to be able to recompute the network_header pointer\nafter a pskb_inet_may_pull() call.\n\npskb_inet_may_pull() makes sure the needed headers are in skb-&gt;head.\n\n[1]\nBUG: KMSAN: uninit-value in IP_ECN_decapsulate include/net/inet_ecn.h:302 [inline]\n BUG: KMSAN: uninit-value in geneve_rx drivers/net/geneve.c:279 [inline]\n BUG: KMSAN: uninit-value in geneve_udp_encap_recv+0x36f9/0x3c10 drivers/net/geneve.c:391\n  IP_ECN_decapsulate include/net/inet_ecn.h:302 [inline]\n  geneve_rx drivers/net/geneve.c:279 [inline]\n  geneve_udp_encap_recv+0x36f9/0x3c10 drivers/net/geneve.c:391\n  udp_queue_rcv_one_skb+0x1d39/0x1f20 net/ipv4/udp.c:2108\n  udp_queue_rcv_skb+0x6ae/0x6e0 net/ipv4/udp.c:2186\n  udp_unicast_rcv_skb+0x184/0x4b0 net/ipv4/udp.c:2346\n  __udp4_lib_rcv+0x1c6b/0x3010 net/ipv4/udp.c:2422\n  udp_rcv+0x7d/0xa0 net/ipv4/udp.c:2604\n  ip_protocol_deliver_rcu+0x264/0x1300 net/ipv4/ip_input.c:205\n  ip_local_deliver_finish+0x2b8/0x440 net/ipv4/ip_input.c:233\n  NF_HOOK include/linux/netfilter.h:314 [inline]\n  ip_local_deliver+0x21f/0x490 net/ipv4/ip_input.c:254\n  dst_input include/net/dst.h:461 [inline]\n  ip_rcv_finish net/ipv4/ip_input.c:449 [inline]\n  NF_HOOK include/linux/netfilter.h:314 [inline]\n  ip_rcv+0x46f/0x760 net/ipv4/ip_input.c:569\n  __netif_receive_skb_one_core net/core/dev.c:5534 [inline]\n  __netif_receive_skb+0x1a6/0x5a0 net/core/dev.c:5648\n  process_backlog+0x480/0x8b0 net/core/dev.c:5976\n  __napi_poll+0xe3/0x980 net/core/dev.c:6576\n  napi_poll net/core/dev.c:6645 [inline]\n  net_rx_action+0x8b8/0x1870 net/core/dev.c:6778\n  __do_softirq+0x1b7/0x7c5 kernel/softirq.c:553\n  do_softirq+0x9a/0xf0 kernel/softirq.c:454\n  __local_bh_enable_ip+0x9b/0xa0 kernel/softirq.c:381\n  local_bh_enable include/linux/bottom_half.h:33 [inline]\n  rcu_read_unlock_bh include/linux/rcupdate.h:820 [inline]\n  __dev_queue_xmit+0x2768/0x51c0 net/core/dev.c:4378\n  dev_queue_xmit include/linux/netdevice.h:3171 [inline]\n  packet_xmit+0x9c/0x6b0 net/packet/af_packet.c:276\n  packet_snd net/packet/af_packet.c:3081 [inline]\n  packet_sendmsg+0x8aef/0x9f10 net/packet/af_packet.c:3113\n  sock_sendmsg_nosec net/socket.c:730 [inline]\n  __sock_sendmsg net/socket.c:745 [inline]\n  __sys_sendto+0x735/0xa10 net/socket.c:2191\n  __do_sys_sendto net/socket.c:2203 [inline]\n  __se_sys_sendto net/socket.c:2199 [inline]\n  __x64_sys_sendto+0x125/0x1c0 net/socket.c:2199\n  do_syscall_x64 arch/x86/entry/common.c:52 [inline]\n  do_syscall_64+0xcf/0x1e0 arch/x86/entry/common.c:83\n entry_SYSCALL_64_after_hwframe+0x63/0x6b\n\nUninit was created at:\n  slab_post_alloc_hook mm/slub.c:3819 [inline]\n  slab_alloc_node mm/slub.c:3860 [inline]\n  kmem_cache_alloc_node+0x5cb/0xbc0 mm/slub.c:3903\n  kmalloc_reserve+0x13d/0x4a0 net/core/skbuff.c:560\n  __alloc_skb+0x352/0x790 net/core/skbuff.c:651\n  alloc_skb include/linux/skbuff.h:1296 [inline]\n  alloc_skb_with_frags+0xc8/0xbd0 net/core/skbuff.c:6394\n  sock_alloc_send_pskb+0xa80/0xbf0 net/core/sock.c:2783\n  packet_alloc_skb net/packet/af_packet.c:2930 [inline]\n  packet_snd net/packet/af_packet.c:3024 [inline]\n  packet_sendmsg+0x70c2/0x9f10 net/packet/af_packet.c:3113\n  sock_sendmsg_nosec net/socket.c:730 [inline]\n  __sock_sendmsg net/socket.c:745 [inline]\n  __sys_sendto+0x735/0xa10 net/socket.c:2191\n  __do_sys_sendto net/socket.c:2203 [inline]\n  __se_sys_sendto net/socket.c:2199 [inline]\n  __x64_sys_sendto+0x125/0x1c0 net/socket.c:2199\n  do_syscall_x64 arch/x86/entry/common.c:52 [inline]\n  do_syscall_64+0xcf/0x1e0 arch/x86/entry/common.c:83\n entry_SYSCALL_64_after_hwframe+0x63/0x6b</t>
  </si>
  <si>
    <t>See CVE-2024-26882</t>
  </si>
  <si>
    <t>CVE-2024-26856</t>
  </si>
  <si>
    <t>In the Linux kernel, the following vulnerability has been resolved:\n\nnet: sparx5: Fix use after free inside sparx5_del_mact_entry\n\nBased on the static analyzis of the code it looks like when an entry\nfrom the MAC table was removed, the entry was still used after being\nfreed. More precise the vid of the mac_entry was used after calling\ndevm_kfree on the mac_entry.\nThe fix consists in first using the vid of the mac_entry to delete the\nentry from the HW and after that to free it.</t>
  </si>
  <si>
    <t>CVE-2024-26854</t>
  </si>
  <si>
    <t>In the Linux kernel, the following vulnerability has been resolved:\n\nice: fix uninitialized dplls mutex usage\n\nThe pf-&gt;dplls.lock mutex is initialized too late, after its first use.\nMove it to the top of ice_dpll_init.\nNote that the "err_exit" error path destroys the mutex. And the mutex is\nthe last thing destroyed in ice_dpll_deinit.\nThis fixes the following warning with CONFIG_DEBUG_MUTEXES:\n\n ice 0000:10:00.0: The DDP package was successfully loaded: ICE OS Default Package version 1.3.36.0\n ice 0000:10:00.0: 252.048 Gb/s available PCIe bandwidth (16.0 GT/s PCIe x16 link)\n ice 0000:10:00.0: PTP init successful\n ------------[ cut here ]------------\n DEBUG_LOCKS_WARN_ON(lock-&gt;magic != lock)\n WARNING: CPU: 0 PID: 410 at kernel/locking/mutex.c:587 __mutex_lock+0x773/0xd40\n Modules linked in: crct10dif_pclmul crc32_pclmul crc32c_intel polyval_clmulni polyval_generic ice(+) nvme nvme_c&gt;\n CPU: 0 PID: 410 Comm: kworker/0:4 Not tainted 6.8.0-rc5+ #3\n Hardware name: HPE ProLiant DL110 Gen10 Plus/ProLiant DL110 Gen10 Plus, BIOS U56 10/19/2023\n Workqueue: events work_for_cpu_fn\n RIP: 0010:__mutex_lock+0x773/0xd40\n Code: c0 0f 84 1d f9 ff ff 44 8b 35 0d 9c 69 01 45 85 f6 0f 85 0d f9 ff ff 48 c7 c6 12 a2 a9 85 48 c7 c7 12 f1 a&gt;\n RSP: 0018:ff7eb1a3417a7ae0 EFLAGS: 00010286\n RAX: 0000000000000000 RBX: 0000000000000002 RCX: 0000000000000000\n RDX: 0000000000000002 RSI: ffffffff85ac2bff RDI: 00000000ffffffff\n RBP: ff7eb1a3417a7b80 R08: 0000000000000000 R09: 00000000ffffbfff\n R10: ff7eb1a3417a7978 R11: ff32b80f7fd2e568 R12: 0000000000000000\n R13: 0000000000000000 R14: 0000000000000000 R15: ff32b7f02c50e0d8\n FS:  0000000000000000(0000) GS:ff32b80efe800000(0000) knlGS:0000000000000000\n CS:  0010 DS: 0000 ES: 0000 CR0: 0000000080050033\n CR2: 000055b5852cc000 CR3: 000000003c43a004 CR4: 0000000000771ef0\n DR0: 0000000000000000 DR1: 0000000000000000 DR2: 0000000000000000\n DR3: 0000000000000000 DR6: 00000000fffe0ff0 DR7: 0000000000000400\n PKRU: 55555554\n Call Trace:\n  &lt;TASK&gt;\n  ? __warn+0x84/0x170\n  ? __mutex_lock+0x773/0xd40\n  ? report_bug+0x1c7/0x1d0\n  ? prb_read_valid+0x1b/0x30\n  ? handle_bug+0x42/0x70\n  ? exc_invalid_op+0x18/0x70\n  ? asm_exc_invalid_op+0x1a/0x20\n  ? __mutex_lock+0x773/0xd40\n  ? rcu_is_watching+0x11/0x50\n  ? __kmalloc_node_track_caller+0x346/0x490\n  ? ice_dpll_lock_status_get+0x28/0x50 [ice]\n  ? __pfx_ice_dpll_lock_status_get+0x10/0x10 [ice]\n  ? ice_dpll_lock_status_get+0x28/0x50 [ice]\n  ice_dpll_lock_status_get+0x28/0x50 [ice]\n  dpll_device_get_one+0x14f/0x2e0\n  dpll_device_event_send+0x7d/0x150\n  dpll_device_register+0x124/0x180\n  ice_dpll_init_dpll+0x7b/0xd0 [ice]\n  ice_dpll_init+0x224/0xa40 [ice]\n  ? _dev_info+0x70/0x90\n  ice_load+0x468/0x690 [ice]\n  ice_probe+0x75b/0xa10 [ice]\n  ? _raw_spin_unlock_irqrestore+0x4f/0x80\n  ? process_one_work+0x1a3/0x500\n  local_pci_probe+0x47/0xa0\n  work_for_cpu_fn+0x17/0x30\n  process_one_work+0x20d/0x500\n  worker_thread+0x1df/0x3e0\n  ? __pfx_worker_thread+0x10/0x10\n  kthread+0x103/0x140\n  ? __pfx_kthread+0x10/0x10\n  ret_from_fork+0x31/0x50\n  ? __pfx_kthread+0x10/0x10\n  ret_from_fork_asm+0x1b/0x30\n  &lt;/TASK&gt;\n irq event stamp: 125197\n hardirqs last  enabled at (125197): [&lt;ffffffff8416409d&gt;] finish_task_switch.isra.0+0x12d/0x3d0\n hardirqs last disabled at (125196): [&lt;ffffffff85134044&gt;] __schedule+0xea4/0x19f0\n softirqs last  enabled at (105334): [&lt;ffffffff84e1e65a&gt;] napi_get_frags_check+0x1a/0x60\n softirqs last disabled at (105332): [&lt;ffffffff84e1e65a&gt;] napi_get_frags_check+0x1a/0x60\n ---[ end trace 0000000000000000 ]---</t>
  </si>
  <si>
    <t>CVE-2024-26853</t>
  </si>
  <si>
    <t>In the Linux kernel, the following vulnerability has been resolved:\n\nigc: avoid returning frame twice in XDP_REDIRECT\n\nWhen a frame can not be transmitted in XDP_REDIRECT\n(e.g. due to a full queue), it is necessary to free\nit by calling xdp_return_frame_rx_napi.\n\nHowever, this is the responsibility of the caller of\nthe ndo_xdp_xmit (see for example bq_xmit_all in\nkernel/bpf/devmap.c) and thus calling it inside\nigc_xdp_xmit (which is the ndo_xdp_xmit of the igc\ndriver) as well will lead to memory corruption.\n\nIn fact, bq_xmit_all expects that it can return all\nframes after the last successfully transmitted one.\nTherefore, break for the first not transmitted frame,\nbut do not call xdp_return_frame_rx_napi in igc_xdp_xmit.\nThis is equally implemented in other Intel drivers\nsuch as the igb.\n\nThere are two alternatives to this that were rejected:\n1. Return num_frames as all the frames would have been\n   transmitted and release them inside igc_xdp_xmit.\n   While it might work technically, it is not what\n   the return value is meant to represent (i.e. the\n   number of SUCCESSFULLY transmitted packets).\n2. Rework kernel/bpf/devmap.c and all drivers to\n   support non-consecutively dropped packets.\n   Besides being complex, it likely has a negative\n   performance impact without a significant gain\n   since it is anyway unlikely that the next frame\n   can be transmitted if the previous one was dropped.\n\nThe memory corruption can be reproduced with\nthe following script which leads to a kernel panic\nafter a few seconds.  It basically generates more\ntraffic than a i225 NIC can transmit and pushes it\nvia XDP_REDIRECT from a virtual interface to the\nphysical interface where frames get dropped.\n\n   #!/bin/bash\n   INTERFACE=enp4s0\n   INTERFACE_IDX=`cat /sys/class/net/$INTERFACE/ifindex`\n\n   sudo ip link add dev veth1 type veth peer name veth2\n   sudo ip link set up $INTERFACE\n   sudo ip link set up veth1\n   sudo ip link set up veth2\n\n   cat &lt;&lt; EOF &gt; redirect.bpf.c\n\n   SEC("prog")\n   int redirect(struct xdp_md *ctx)\n   {\n       return bpf_redirect($INTERFACE_IDX, 0);\n   }\n\n   char _license[] SEC("license") = "GPL";\n   EOF\n   clang -O2 -g -Wall -target bpf -c redirect.bpf.c -o redirect.bpf.o\n   sudo ip link set veth2 xdp obj redirect.bpf.o\n\n   cat &lt;&lt; EOF &gt; pass.bpf.c\n\n   SEC("prog")\n   int pass(struct xdp_md *ctx)\n   {\n       return XDP_PASS;\n   }\n\n   char _license[] SEC("license") = "GPL";\n   EOF\n   clang -O2 -g -Wall -target bpf -c pass.bpf.c -o pass.bpf.o\n   sudo ip link set $INTERFACE xdp obj pass.bpf.o\n\n   cat &lt;&lt; EOF &gt; trafgen.cfg\n\n   {\n     /* Ethernet Header */\n     0xe8, 0x6a, 0x64, 0x41, 0xbf, 0x46,\n     0xFF, 0xFF, 0xFF, 0xFF, 0xFF, 0xFF,\n     const16(ETH_P_IP),\n\n     /* IPv4 Header */\n     0b01000101, 0,   # IPv4 version, IHL, TOS\n     const16(1028),   # IPv4 total length (UDP length + 20 bytes (IP header))\n     const16(2),      # IPv4 ident\n     0b01000000, 0,   # IPv4 flags, fragmentation off\n     64,              # IPv4 TTL\n     17,              # Protocol UDP\n     csumip(14, 33),  # IPv4 checksum\n\n     /* UDP Header */\n     10,  0, 1, 1,    # IP Src - adapt as needed\n     10,  0, 1, 2,    # IP Dest - adapt as needed\n     const16(6666),   # UDP Src Port\n     const16(6666),   # UDP Dest Port\n     const16(1008),   # UDP length (UDP header 8 bytes + payload length)\n     csumudp(14, 34), # UDP checksum\n\n     /* Payload */\n     fill('W', 1000),\n   }\n   EOF\n\n   sudo trafgen -i trafgen.cfg -b3000MB -o veth1 --cpp</t>
  </si>
  <si>
    <t>CVE-2024-26852</t>
  </si>
  <si>
    <t>In the Linux kernel, the following vulnerability has been resolved:\n\nnet/ipv6: avoid possible UAF in ip6_route_mpath_notify()\n\nsyzbot found another use-after-free in ip6_route_mpath_notify() [1]\n\nCommit f7225172f25a ("net/ipv6: prevent use after free in\nip6_route_mpath_notify") was not able to fix the root cause.\n\nWe need to defer the fib6_info_release() calls after\nip6_route_mpath_notify(), in the cleanup phase.\n\n[1]\nBUG: KASAN: slab-use-after-free in rt6_fill_node+0x1460/0x1ac0\nRead of size 4 at addr ffff88809a07fc64 by task syz-executor.2/23037\n\nCPU: 0 PID: 23037 Comm: syz-executor.2 Not tainted 6.8.0-rc4-syzkaller-01035-gea7f3cfaa588 #0\nHardware name: Google Google Compute Engine/Google Compute Engine, BIOS Google 01/25/2024\nCall Trace:\n &lt;TASK&gt;\n  __dump_stack lib/dump_stack.c:88 [inline]\n  dump_stack_lvl+0x1e7/0x2e0 lib/dump_stack.c:106\n  print_address_description mm/kasan/report.c:377 [inline]\n  print_report+0x167/0x540 mm/kasan/report.c:488\n  kasan_report+0x142/0x180 mm/kasan/report.c:601\n rt6_fill_node+0x1460/0x1ac0\n  inet6_rt_notify+0x13b/0x290 net/ipv6/route.c:6184\n  ip6_route_mpath_notify net/ipv6/route.c:5198 [inline]\n  ip6_route_multipath_add net/ipv6/route.c:5404 [inline]\n  inet6_rtm_newroute+0x1d0f/0x2300 net/ipv6/route.c:5517\n  rtnetlink_rcv_msg+0x885/0x1040 net/core/rtnetlink.c:6597\n  netlink_rcv_skb+0x1e3/0x430 net/netlink/af_netlink.c:2543\n  netlink_unicast_kernel net/netlink/af_netlink.c:1341 [inline]\n  netlink_unicast+0x7ea/0x980 net/netlink/af_netlink.c:1367\n  netlink_sendmsg+0xa3b/0xd70 net/netlink/af_netlink.c:1908\n  sock_sendmsg_nosec net/socket.c:730 [inline]\n  __sock_sendmsg+0x221/0x270 net/socket.c:745\n  ____sys_sendmsg+0x525/0x7d0 net/socket.c:2584\n  ___sys_sendmsg net/socket.c:2638 [inline]\n  __sys_sendmsg+0x2b0/0x3a0 net/socket.c:2667\n do_syscall_64+0xf9/0x240\n entry_SYSCALL_64_after_hwframe+0x6f/0x77\nRIP: 0033:0x7f73dd87dda9\nCode: 28 00 00 00 75 05 48 83 c4 28 c3 e8 e1 20 00 00 90 48 89 f8 48 89 f7 48 89 d6 48 89 ca 4d 89 c2 4d 89 c8 4c 8b 4c 24 08 0f 05 &lt;48&gt; 3d 01 f0 ff ff 73 01 c3 48 c7 c1 b0 ff ff ff f7 d8 64 89 01 48\nRSP: 002b:00007f73de6550c8 EFLAGS: 00000246 ORIG_RAX: 000000000000002e\nRAX: ffffffffffffffda RBX: 00007f73dd9ac050 RCX: 00007f73dd87dda9\nRDX: 0000000000000000 RSI: 0000000020000140 RDI: 0000000000000005\nRBP: 00007f73dd8ca47a R08: 0000000000000000 R09: 0000000000000000\nR10: 0000000000000000 R11: 0000000000000246 R12: 0000000000000000\nR13: 000000000000006e R14: 00007f73dd9ac050 R15: 00007ffdbdeb7858\n &lt;/TASK&gt;\n\nAllocated by task 23037:\n  kasan_save_stack mm/kasan/common.c:47 [inline]\n  kasan_save_track+0x3f/0x80 mm/kasan/common.c:68\n  poison_kmalloc_redzone mm/kasan/common.c:372 [inline]\n  __kasan_kmalloc+0x98/0xb0 mm/kasan/common.c:389\n  kasan_kmalloc include/linux/kasan.h:211 [inline]\n  __do_kmalloc_node mm/slub.c:3981 [inline]\n  __kmalloc+0x22e/0x490 mm/slub.c:3994\n  kmalloc include/linux/slab.h:594 [inline]\n  kzalloc include/linux/slab.h:711 [inline]\n  fib6_info_alloc+0x2e/0xf0 net/ipv6/ip6_fib.c:155\n  ip6_route_info_create+0x445/0x12b0 net/ipv6/route.c:3758\n  ip6_route_multipath_add net/ipv6/route.c:5298 [inline]\n  inet6_rtm_newroute+0x744/0x2300 net/ipv6/route.c:5517\n  rtnetlink_rcv_msg+0x885/0x1040 net/core/rtnetlink.c:6597\n  netlink_rcv_skb+0x1e3/0x430 net/netlink/af_netlink.c:2543\n  netlink_unicast_kernel net/netlink/af_netlink.c:1341 [inline]\n  netlink_unicast+0x7ea/0x980 net/netlink/af_netlink.c:1367\n  netlink_sendmsg+0xa3b/0xd70 net/netlink/af_netlink.c:1908\n  sock_sendmsg_nosec net/socket.c:730 [inline]\n  __sock_sendmsg+0x221/0x270 net/socket.c:745\n  ____sys_sendmsg+0x525/0x7d0 net/socket.c:2584\n  ___sys_sendmsg net/socket.c:2638 [inline]\n  __sys_sendmsg+0x2b0/0x3a0 net/socket.c:2667\n do_syscall_64+0xf9/0x240\n entry_SYSCALL_64_after_hwframe+0x6f/0x77\n\nFreed by task 16:\n  kasan_save_stack mm/kasan/common.c:47 [inline]\n  kasan_save_track+0x3f/0x80 mm/kasan/common.c:68\n  kasan_save_free_info+0x4e/0x60 mm/kasan/generic.c:640\n  poison_slab_object+0xa6/0xe0 m\n---truncated---</t>
  </si>
  <si>
    <t>CVE-2024-26851</t>
  </si>
  <si>
    <t>In the Linux kernel, the following vulnerability has been resolved:\n\nnetfilter: nf_conntrack_h323: Add protection for bmp length out of range\n\nUBSAN load reports an exception of BRK#5515 SHIFT_ISSUE:Bitwise shifts\nthat are out of bounds for their data type.\n\nvmlinux   get_bitmap(b=75) + 712\n&lt;net/netfilter/nf_conntrack_h323_asn1.c:0&gt;\nvmlinux   decode_seq(bs=0xFFFFFFD008037000, f=0xFFFFFFD008037018, level=134443100) + 1956\n&lt;net/netfilter/nf_conntrack_h323_asn1.c:592&gt;\nvmlinux   decode_choice(base=0xFFFFFFD0080370F0, level=23843636) + 1216\n&lt;net/netfilter/nf_conntrack_h323_asn1.c:814&gt;\nvmlinux   decode_seq(f=0xFFFFFFD0080371A8, level=134443500) + 812\n&lt;net/netfilter/nf_conntrack_h323_asn1.c:576&gt;\nvmlinux   decode_choice(base=0xFFFFFFD008037280, level=0) + 1216\n&lt;net/netfilter/nf_conntrack_h323_asn1.c:814&gt;\nvmlinux   DecodeRasMessage() + 304\n&lt;net/netfilter/nf_conntrack_h323_asn1.c:833&gt;\nvmlinux   ras_help() + 684\n&lt;net/netfilter/nf_conntrack_h323_main.c:1728&gt;\nvmlinux   nf_confirm() + 188\n&lt;net/netfilter/nf_conntrack_proto.c:137&gt;\n\nDue to abnormal data in skb-&gt;data, the extension bitmap length\nexceeds 32 when decoding ras message then uses the length to make\na shift operation. It will change into negative after several loop.\nUBSAN load could detect a negative shift as an undefined behaviour\nand reports exception.\nSo we add the protection to avoid the length exceeding 32. Or else\nit will return out of range error and stop decoding.</t>
  </si>
  <si>
    <t>CVE-2024-26850</t>
  </si>
  <si>
    <t>In the Linux kernel, the following vulnerability has been resolved:\n\nmm/debug_vm_pgtable: fix BUG_ON with pud advanced test\n\nArchitectures like powerpc add debug checks to ensure we find only devmap\nPUD pte entries.  These debug checks are only done with CONFIG_DEBUG_VM. \nThis patch marks the ptes used for PUD advanced test devmap pte entries so\nthat we don't hit on debug checks on architecture like ppc64 as below.\n\nWARNING: CPU: 2 PID: 1 at arch/powerpc/mm/book3s64/radix_pgtable.c:1382 radix__pud_hugepage_update+0x38/0x138\n....\nNIP [c0000000000a7004] radix__pud_hugepage_update+0x38/0x138\nLR [c0000000000a77a8] radix__pudp_huge_get_and_clear+0x28/0x60\nCall Trace:\n[c000000004a2f950] [c000000004a2f9a0] 0xc000000004a2f9a0 (unreliable)\n[c000000004a2f980] [000d34c100000000] 0xd34c100000000\n[c000000004a2f9a0] [c00000000206ba98] pud_advanced_tests+0x118/0x334\n[c000000004a2fa40] [c00000000206db34] debug_vm_pgtable+0xcbc/0x1c48\n[c000000004a2fc10] [c00000000000fd28] do_one_initcall+0x60/0x388\n\nAlso\n\n kernel BUG at arch/powerpc/mm/book3s64/pgtable.c:202!\n ....\n\n NIP [c000000000096510] pudp_huge_get_and_clear_full+0x98/0x174\n LR [c00000000206bb34] pud_advanced_tests+0x1b4/0x334\n Call Trace:\n [c000000004a2f950] [000d34c100000000] 0xd34c100000000 (unreliable)\n [c000000004a2f9a0] [c00000000206bb34] pud_advanced_tests+0x1b4/0x334\n [c000000004a2fa40] [c00000000206db34] debug_vm_pgtable+0xcbc/0x1c48\n [c000000004a2fc10] [c00000000000fd28] do_one_initcall+0x60/0x388</t>
  </si>
  <si>
    <t>CVE-2024-26849</t>
  </si>
  <si>
    <t>In the Linux kernel, the following vulnerability has been resolved:\n\nnetlink: add nla be16/32 types to minlen array\n\nBUG: KMSAN: uninit-value in nla_validate_range_unsigned lib/nlattr.c:222 [inline]\nBUG: KMSAN: uninit-value in nla_validate_int_range lib/nlattr.c:336 [inline]\nBUG: KMSAN: uninit-value in validate_nla lib/nlattr.c:575 [inline]\nBUG: KMSAN: uninit-value in __nla_validate_parse+0x2e20/0x45c0 lib/nlattr.c:631\n nla_validate_range_unsigned lib/nlattr.c:222 [inline]\n nla_validate_int_range lib/nlattr.c:336 [inline]\n validate_nla lib/nlattr.c:575 [inline]\n...\n\nThe message in question matches this policy:\n\n [NFTA_TARGET_REV]       = NLA_POLICY_MAX(NLA_BE32, 255),\n\nbut because NLA_BE32 size in minlen array is 0, the validation\ncode will read past the malformed (too small) attribute.\n\nNote: Other attributes, e.g. BITFIELD32, SINT, UINT.. are also missing:\nthose likely should be added too.</t>
  </si>
  <si>
    <t>CVE-2024-26847</t>
  </si>
  <si>
    <t>In the Linux kernel, the following vulnerability has been resolved:\n\npowerpc/rtas: use correct function name for resetting TCE tables\n\nThe PAPR spec spells the function name as\n\n  "ibm,reset-pe-dma-windows"\n\nbut in practice firmware uses the singular form:\n\n  "ibm,reset-pe-dma-window"\n\nin the device tree. Since we have the wrong spelling in the RTAS\nfunction table, reverse lookups (token -&gt; name) fail and warn:\n\n  unexpected failed lookup for token 86\n  WARNING: CPU: 1 PID: 545 at arch/powerpc/kernel/rtas.c:659 __do_enter_rtas_trace+0x2a4/0x2b4\n  CPU: 1 PID: 545 Comm: systemd-udevd Not tainted 6.8.0-rc4 #30\n  Hardware name: IBM,9105-22A POWER10 (raw) 0x800200 0xf000006 of:IBM,FW1060.00 (NL1060_028) hv:phyp pSeries\n  NIP [c0000000000417f0] __do_enter_rtas_trace+0x2a4/0x2b4\n  LR [c0000000000417ec] __do_enter_rtas_trace+0x2a0/0x2b4\n  Call Trace:\n   __do_enter_rtas_trace+0x2a0/0x2b4 (unreliable)\n   rtas_call+0x1f8/0x3e0\n   enable_ddw.constprop.0+0x4d0/0xc84\n   dma_iommu_dma_supported+0xe8/0x24c\n   dma_set_mask+0x5c/0xd8\n   mlx5_pci_init.constprop.0+0xf0/0x46c [mlx5_core]\n   probe_one+0xfc/0x32c [mlx5_core]\n   local_pci_probe+0x68/0x12c\n   pci_call_probe+0x68/0x1ec\n   pci_device_probe+0xbc/0x1a8\n   really_probe+0x104/0x570\n   __driver_probe_device+0xb8/0x224\n   driver_probe_device+0x54/0x130\n   __driver_attach+0x158/0x2b0\n   bus_for_each_dev+0xa8/0x120\n   driver_attach+0x34/0x48\n   bus_add_driver+0x174/0x304\n   driver_register+0x8c/0x1c4\n   __pci_register_driver+0x68/0x7c\n   mlx5_init+0xb8/0x118 [mlx5_core]\n   do_one_initcall+0x60/0x388\n   do_init_module+0x7c/0x2a4\n   init_module_from_file+0xb4/0x108\n   idempotent_init_module+0x184/0x34c\n   sys_finit_module+0x90/0x114\n\nAnd oopses are possible when lockdep is enabled or the RTAS\ntracepoints are active, since those paths dereference the result of\nthe lookup.\n\nUse the correct spelling to match firmware's behavior, adjusting the\nrelated constants to match.</t>
  </si>
  <si>
    <t>CVE-2024-26846</t>
  </si>
  <si>
    <t>In the Linux kernel, the following vulnerability has been resolved:\n\nnvme-fc: do not wait in vain when unloading module\n\nThe module exit path has race between deleting all controllers and\nfreeing 'left over IDs'. To prevent double free a synchronization\nbetween nvme_delete_ctrl and ida_destroy has been added by the initial\ncommit.\n\nThere is some logic around trying to prevent from hanging forever in\nwait_for_completion, though it does not handling all cases. E.g.\nblktests is able to reproduce the situation where the module unload\nhangs forever.\n\nIf we completely rely on the cleanup code executed from the\nnvme_delete_ctrl path, all IDs will be freed eventually. This makes\ncalling ida_destroy unnecessary. We only have to ensure that all\nnvme_delete_ctrl code has been executed before we leave\nnvme_fc_exit_module. This is done by flushing the nvme_delete_wq\nworkqueue.\n\nWhile at it, remove the unused nvme_fc_wq workqueue too.</t>
  </si>
  <si>
    <t>CVE-2024-26844</t>
  </si>
  <si>
    <t>In the Linux kernel, the following vulnerability has been resolved:\n\nblock: Fix WARNING in _copy_from_iter\n\nSyzkaller reports a warning in _copy_from_iter because an\niov_iter is supposedly used in the wrong direction. The reason\nis that syzcaller managed to generate a request with\na transfer direction of SG_DXFER_TO_FROM_DEV. This instructs\nthe kernel to copy user buffers into the kernel, read into\nthe copied buffers and then copy the data back to user space.\n\nThus the iovec is used in both directions.\n\nDetect this situation in the block layer and construct a new\niterator with the correct direction for the copy-in.</t>
  </si>
  <si>
    <t>CVE-2024-26843</t>
  </si>
  <si>
    <t>In the Linux kernel, the following vulnerability has been resolved:\n\nefi: runtime: Fix potential overflow of soft-reserved region size\n\nmd_size will have been narrowed if we have &gt;= 4GB worth of pages in a\nsoft-reserved region.</t>
  </si>
  <si>
    <t>CVE-2024-26841</t>
  </si>
  <si>
    <t>In the Linux kernel, the following vulnerability has been resolved:\n\nLoongArch: Update cpu_sibling_map when disabling nonboot CPUs\n\nUpdate cpu_sibling_map when disabling nonboot CPUs by defining &amp; calling\nclear_cpu_sibling_map(), otherwise we get such errors on SMT systems:\n\njump label: negative count!\nWARNING: CPU: 6 PID: 45 at kernel/jump_label.c:263 __static_key_slow_dec_cpuslocked+0xec/0x100\nCPU: 6 PID: 45 Comm: cpuhp/6 Not tainted 6.8.0-rc5+ #1340\npc 90000000004c302c ra 90000000004c302c tp 90000001005bc000 sp 90000001005bfd20\na0 000000000000001b a1 900000000224c278 a2 90000001005bfb58 a3 900000000224c280\na4 900000000224c278 a5 90000001005bfb50 a6 0000000000000001 a7 0000000000000001\nt0 ce87a4763eb5234a t1 ce87a4763eb5234a t2 0000000000000000 t3 0000000000000000\nt4 0000000000000006 t5 0000000000000000 t6 0000000000000064 t7 0000000000001964\nt8 000000000009ebf6 u0 9000000001f2a068 s9 0000000000000000 s0 900000000246a2d8\ns1 ffffffffffffffff s2 ffffffffffffffff s3 90000000021518c0 s4 0000000000000040\ns5 9000000002151058 s6 9000000009828e40 s7 00000000000000b4 s8 0000000000000006\n   ra: 90000000004c302c __static_key_slow_dec_cpuslocked+0xec/0x100\n  ERA: 90000000004c302c __static_key_slow_dec_cpuslocked+0xec/0x100\n CRMD: 000000b0 (PLV0 -IE -DA +PG DACF=CC DACM=CC -WE)\n PRMD: 00000004 (PPLV0 +PIE -PWE)\n EUEN: 00000000 (-FPE -SXE -ASXE -BTE)\n ECFG: 00071c1c (LIE=2-4,10-12 VS=7)\nESTAT: 000c0000 [BRK] (IS= ECode=12 EsubCode=0)\n PRID: 0014d000 (Loongson-64bit, Loongson-3A6000-HV)\nCPU: 6 PID: 45 Comm: cpuhp/6 Not tainted 6.8.0-rc5+ #1340\nStack : 0000000000000000 900000000203f258 900000000179afc8 90000001005bc000\n        90000001005bf980 0000000000000000 90000001005bf988 9000000001fe0be0\n        900000000224c280 900000000224c278 90000001005bf8c0 0000000000000001\n        0000000000000001 ce87a4763eb5234a 0000000007f38000 90000001003f8cc0\n        0000000000000000 0000000000000006 0000000000000000 4c206e6f73676e6f\n        6f4c203a656d616e 000000000009ec99 0000000007f38000 0000000000000000\n        900000000214b000 9000000001fe0be0 0000000000000004 0000000000000000\n        0000000000000107 0000000000000009 ffffffffffafdabe 00000000000000b4\n        0000000000000006 90000000004c302c 9000000000224528 00005555939a0c7c\n        00000000000000b0 0000000000000004 0000000000000000 0000000000071c1c\n        ...\nCall Trace:\n[&lt;9000000000224528&gt;] show_stack+0x48/0x1a0\n[&lt;900000000179afc8&gt;] dump_stack_lvl+0x78/0xa0\n[&lt;9000000000263ed0&gt;] __warn+0x90/0x1a0\n[&lt;90000000017419b8&gt;] report_bug+0x1b8/0x280\n[&lt;900000000179c564&gt;] do_bp+0x264/0x420\n[&lt;90000000004c302c&gt;] __static_key_slow_dec_cpuslocked+0xec/0x100\n[&lt;90000000002b4d7c&gt;] sched_cpu_deactivate+0x2fc/0x300\n[&lt;9000000000266498&gt;] cpuhp_invoke_callback+0x178/0x8a0\n[&lt;9000000000267f70&gt;] cpuhp_thread_fun+0xf0/0x240\n[&lt;90000000002a117c&gt;] smpboot_thread_fn+0x1dc/0x2e0\n[&lt;900000000029a720&gt;] kthread+0x140/0x160\n[&lt;9000000000222288&gt;] ret_from_kernel_thread+0xc/0xa4</t>
  </si>
  <si>
    <t>CVE-2024-26840</t>
  </si>
  <si>
    <t>In the Linux kernel, the following vulnerability has been resolved:\n\ncachefiles: fix memory leak in cachefiles_add_cache()\n\nThe following memory leak was reported after unbinding /dev/cachefiles:\n\n==================================================================\nunreferenced object 0xffff9b674176e3c0 (size 192):\n  comm "cachefilesd2", pid 680, jiffies 4294881224\n  hex dump (first 32 bytes):\n    01 00 00 00 00 00 00 00 00 00 00 00 00 00 00 00  ................\n    00 00 00 00 00 00 00 00 00 00 00 00 00 00 00 00  ................\n  backtrace (crc ea38a44b):\n    [&lt;ffffffff8eb8a1a5&gt;] kmem_cache_alloc+0x2d5/0x370\n    [&lt;ffffffff8e917f86&gt;] prepare_creds+0x26/0x2e0\n    [&lt;ffffffffc002eeef&gt;] cachefiles_determine_cache_security+0x1f/0x120\n    [&lt;ffffffffc00243ec&gt;] cachefiles_add_cache+0x13c/0x3a0\n    [&lt;ffffffffc0025216&gt;] cachefiles_daemon_write+0x146/0x1c0\n    [&lt;ffffffff8ebc4a3b&gt;] vfs_write+0xcb/0x520\n    [&lt;ffffffff8ebc5069&gt;] ksys_write+0x69/0xf0\n    [&lt;ffffffff8f6d4662&gt;] do_syscall_64+0x72/0x140\n    [&lt;ffffffff8f8000aa&gt;] entry_SYSCALL_64_after_hwframe+0x6e/0x76\n==================================================================\n\nPut the reference count of cache_cred in cachefiles_daemon_unbind() to\nfix the problem. And also put cache_cred in cachefiles_add_cache() error\nbranch to avoid memory leaks.</t>
  </si>
  <si>
    <t>CVE-2024-26839</t>
  </si>
  <si>
    <t>In the Linux kernel, the following vulnerability has been resolved:\n\nIB/hfi1: Fix a memleak in init_credit_return\n\nWhen dma_alloc_coherent fails to allocate dd-&gt;cr_base[i].va,\ninit_credit_return should deallocate dd-&gt;cr_base and\ndd-&gt;cr_base[i] that allocated before. Or those resources\nwould be never freed and a memleak is triggered.</t>
  </si>
  <si>
    <t>CVE-2024-26837</t>
  </si>
  <si>
    <t>In the Linux kernel, the following vulnerability has been resolved:\n\nnet: bridge: switchdev: Skip MDB replays of deferred events on offload\n\nBefore this change, generation of the list of MDB events to replay\nwould race against the creation of new group memberships, either from\nthe IGMP/MLD snooping logic or from user configuration.\n\nWhile new memberships are immediately visible to walkers of\nbr-&gt;mdb_list, the notification of their existence to switchdev event\nsubscribers is deferred until a later point in time. So if a replay\nlist was generated during a time that overlapped with such a window,\nit would also contain a replay of the not-yet-delivered event.\n\nThe driver would thus receive two copies of what the bridge internally\nconsidered to be one single event. On destruction of the bridge, only\na single membership deletion event was therefore sent. As a\nconsequence of this, drivers which reference count memberships (at\nleast DSA), would be left with orphan groups in their hardware\ndatabase when the bridge was destroyed.\n\nThis is only an issue when replaying additions. While deletion events\nmay still be pending on the deferred queue, they will already have\nbeen removed from br-&gt;mdb_list, so no duplicates can be generated in\nthat scenario.\n\nTo a user this meant that old group memberships, from a bridge in\nwhich a port was previously attached, could be reanimated (in\nhardware) when the port joined a new bridge, without the new bridge's\nknowledge.\n\nFor example, on an mv88e6xxx system, create a snooping bridge and\nimmediately add a port to it:\n\n    root@infix-06-0b-00:~$ ip link add dev br0 up type bridge mcast_snooping 1 &amp;&amp; \\n    &gt; ip link set dev x3 up master br0\n\nAnd then destroy the bridge:\n\n    root@infix-06-0b-00:~$ ip link del dev br0\n    root@infix-06-0b-00:~$ mvls atu\n    ADDRESS             FID  STATE      Q  F  0  1  2  3  4  5  6  7  8  9  a\n    DEV:0 Marvell 88E6393X\n    33:33:00:00:00:6a     1  static     -  -  0  .  .  .  .  .  .  .  .  .  .\n    33:33:ff:87:e4:3f     1  static     -  -  0  .  .  .  .  .  .  .  .  .  .\n    ff:ff:ff:ff:ff:ff     1  static     -  -  0  1  2  3  4  5  6  7  8  9  a\n    root@infix-06-0b-00:~$\n\nThe two IPv6 groups remain in the hardware database because the\nport (x3) is notified of the host's membership twice: once via the\noriginal event and once via a replay. Since only a single delete\nnotification is sent, the count remains at 1 when the bridge is\ndestroyed.\n\nThen add the same port (or another port belonging to the same hardware\ndomain) to a new bridge, this time with snooping disabled:\n\n    root@infix-06-0b-00:~$ ip link add dev br1 up type bridge mcast_snooping 0 &amp;&amp; \\n    &gt; ip link set dev x3 up master br1\n\nAll multicast, including the two IPv6 groups from br0, should now be\nflooded, according to the policy of br1. But instead the old\nmemberships are still active in the hardware database, causing the\nswitch to only forward traffic to those groups towards the CPU (port\n0).\n\nEliminate the race in two steps:\n\n1. Grab the write-side lock of the MDB while generating the replay\n   list.\n\nThis prevents new memberships from showing up while we are generating\nthe replay list. But it leaves the scenario in which a deferred event\nwas already generated, but not delivered, before we grabbed the\nlock. Therefore:\n\n2. Make sure that no deferred version of a replay event is already\n   enqueued to the switchdev deferred queue, before adding it to the\n   replay list, when replaying additions.</t>
  </si>
  <si>
    <t>CVE-2024-26835</t>
  </si>
  <si>
    <t>In the Linux kernel, the following vulnerability has been resolved:\n\nnetfilter: nf_tables: set dormant flag on hook register failure\n\nWe need to set the dormant flag again if we fail to register\nthe hooks.\n\nDuring memory pressure hook registration can fail and we end up\nwith a table marked as active but no registered hooks.\n\nOn table/base chain deletion, nf_tables will attempt to unregister\nthe hook again which yields a warn splat from the nftables core.</t>
  </si>
  <si>
    <t>CVE-2024-26834</t>
  </si>
  <si>
    <t>In the Linux kernel, the following vulnerability has been resolved:\n\nnetfilter: nft_flow_offload: release dst in case direct xmit path is used\n\nDirect xmit does not use it since it calls dev_queue_xmit() to send\npackets, hence it calls dst_release().\n\nkmemleak reports:\n\nunreferenced object 0xffff88814f440900 (size 184):\n  comm "softirq", pid 0, jiffies 4294951896\n  hex dump (first 32 bytes):\n    00 60 5b 04 81 88 ff ff 00 e6 e8 82 ff ff ff ff  .`[.............\n    21 0b 50 82 ff ff ff ff 00 00 00 00 00 00 00 00  !.P.............\n  backtrace (crc cb2bf5d6):\n    [&lt;000000003ee17107&gt;] kmem_cache_alloc+0x286/0x340\n    [&lt;0000000021a5de2c&gt;] dst_alloc+0x43/0xb0\n    [&lt;00000000f0671159&gt;] rt_dst_alloc+0x2e/0x190\n    [&lt;00000000fe5092c9&gt;] __mkroute_output+0x244/0x980\n    [&lt;000000005fb96fb0&gt;] ip_route_output_flow+0xc0/0x160\n    [&lt;0000000045367433&gt;] nf_ip_route+0xf/0x30\n    [&lt;0000000085da1d8e&gt;] nf_route+0x2d/0x60\n    [&lt;00000000d1ecd1cb&gt;] nft_flow_route+0x171/0x6a0 [nft_flow_offload]\n    [&lt;00000000d9b2fb60&gt;] nft_flow_offload_eval+0x4e8/0x700 [nft_flow_offload]\n    [&lt;000000009f447dbb&gt;] expr_call_ops_eval+0x53/0x330 [nf_tables]\n    [&lt;00000000072e1be6&gt;] nft_do_chain+0x17c/0x840 [nf_tables]\n    [&lt;00000000d0551029&gt;] nft_do_chain_inet+0xa1/0x210 [nf_tables]\n    [&lt;0000000097c9d5c6&gt;] nf_hook_slow+0x5b/0x160\n    [&lt;0000000005eccab1&gt;] ip_forward+0x8b6/0x9b0\n    [&lt;00000000553a269b&gt;] ip_rcv+0x221/0x230\n    [&lt;00000000412872e5&gt;] __netif_receive_skb_one_core+0xfe/0x110</t>
  </si>
  <si>
    <t>CVE-2024-26833</t>
  </si>
  <si>
    <t>In the Linux kernel, the following vulnerability has been resolved:\n\ndrm/amd/display: Fix memory leak in dm_sw_fini()\n\nAfter destroying dmub_srv, the memory associated with it is\nnot freed, causing a memory leak:\n\nunreferenced object 0xffff896302b45800 (size 1024):\n  comm "(udev-worker)", pid 222, jiffies 4294894636\n  hex dump (first 32 bytes):\n    00 00 00 00 00 00 00 00 00 00 00 00 00 00 00 00  ................\n    00 00 00 00 00 00 00 00 00 00 00 00 00 00 00 00  ................\n  backtrace (crc 6265fd77):\n    [&lt;ffffffff993495ed&gt;] kmalloc_trace+0x29d/0x340\n    [&lt;ffffffffc0ea4a94&gt;] dm_dmub_sw_init+0xb4/0x450 [amdgpu]\n    [&lt;ffffffffc0ea4e55&gt;] dm_sw_init+0x15/0x2b0 [amdgpu]\n    [&lt;ffffffffc0ba8557&gt;] amdgpu_device_init+0x1417/0x24e0 [amdgpu]\n    [&lt;ffffffffc0bab285&gt;] amdgpu_driver_load_kms+0x15/0x190 [amdgpu]\n    [&lt;ffffffffc0ba09c7&gt;] amdgpu_pci_probe+0x187/0x4e0 [amdgpu]\n    [&lt;ffffffff9968fd1e&gt;] local_pci_probe+0x3e/0x90\n    [&lt;ffffffff996918a3&gt;] pci_device_probe+0xc3/0x230\n    [&lt;ffffffff99805872&gt;] really_probe+0xe2/0x480\n    [&lt;ffffffff99805c98&gt;] __driver_probe_device+0x78/0x160\n    [&lt;ffffffff99805daf&gt;] driver_probe_device+0x1f/0x90\n    [&lt;ffffffff9980601e&gt;] __driver_attach+0xce/0x1c0\n    [&lt;ffffffff99803170&gt;] bus_for_each_dev+0x70/0xc0\n    [&lt;ffffffff99804822&gt;] bus_add_driver+0x112/0x210\n    [&lt;ffffffff99807245&gt;] driver_register+0x55/0x100\n    [&lt;ffffffff990012d1&gt;] do_one_initcall+0x41/0x300\n\nFix this by freeing dmub_srv after destroying it.</t>
  </si>
  <si>
    <t>CVE-2024-26831</t>
  </si>
  <si>
    <t>In the Linux kernel, the following vulnerability has been resolved:\n\nnet/handshake: Fix handshake_req_destroy_test1\n\nRecently, handshake_req_destroy_test1 started failing:\n\nExpected handshake_req_destroy_test == req, but\n    handshake_req_destroy_test == 0000000000000000\n    req == 0000000060f99b40\nnot ok 11 req_destroy works\n\nThis is because "sock_release(sock)" was replaced with "fput(filp)"\nto address a memory leak. Note that sock_release() is synchronous\nbut fput() usually delays the final close and clean-up.\n\nThe delay is not consequential in the other cases that were changed\nbut handshake_req_destroy_test1 is testing that handshake_req_cancel()\nfollowed by closing the file actually does call the -&gt;hp_destroy\nmethod. Thus the PTR_EQ test at the end has to be sure that the\nfinal close is complete before it checks the pointer.\n\nWe cannot use a completion here because if -&gt;hp_destroy is never\ncalled (ie, there is an API bug) then the test will hang.\n\nReported by: Guenter Roeck &lt;linux@roeck-us.net&gt;</t>
  </si>
  <si>
    <t>CVE-2024-26830</t>
  </si>
  <si>
    <t>In the Linux kernel, the following vulnerability has been resolved:\n\ni40e: Do not allow untrusted VF to remove administratively set MAC\n\nCurrently when PF administratively sets VF's MAC address and the VF\nis put down (VF tries to delete all MACs) then the MAC is removed\nfrom MAC filters and primary VF MAC is zeroed.\n\nDo not allow untrusted VF to remove primary MAC when it was set\nadministratively by PF.\n\nReproducer:\n1) Create VF\n2) Set VF interface up\n3) Administratively set the VF's MAC\n4) Put VF interface down\n\n[root@host ~]# echo 1 &gt; /sys/class/net/enp2s0f0/device/sriov_numvfs\n[root@host ~]# ip link set enp2s0f0v0 up\n[root@host ~]# ip link set enp2s0f0 vf 0 mac fe:6c:b5:da:c7:7d\n[root@host ~]# ip link show enp2s0f0\n23: enp2s0f0: &lt;BROADCAST,MULTICAST,UP,LOWER_UP&gt; mtu 1500 qdisc mq state UP mode DEFAULT group default qlen 1000\n    link/ether 3c:ec:ef:b7:dd:04 brd ff:ff:ff:ff:ff:ff\n    vf 0     link/ether fe:6c:b5:da:c7:7d brd ff:ff:ff:ff:ff:ff, spoof checking on, link-state auto, trust off\n[root@host ~]# ip link set enp2s0f0v0 down\n[root@host ~]# ip link show enp2s0f0\n23: enp2s0f0: &lt;BROADCAST,MULTICAST,UP,LOWER_UP&gt; mtu 1500 qdisc mq state UP mode DEFAULT group default qlen 1000\n    link/ether 3c:ec:ef:b7:dd:04 brd ff:ff:ff:ff:ff:ff\n    vf 0     link/ether 00:00:00:00:00:00 brd ff:ff:ff:ff:ff:ff, spoof checking on, link-state auto, trust off</t>
  </si>
  <si>
    <t>CVE-2024-26829</t>
  </si>
  <si>
    <t>In the Linux kernel, the following vulnerability has been resolved:\n\nmedia: ir_toy: fix a memleak in irtoy_tx\n\nWhen irtoy_command fails, buf should be freed since it is allocated by\nirtoy_tx, or there is a memleak.</t>
  </si>
  <si>
    <t>CVE-2024-26827</t>
  </si>
  <si>
    <t>In the Linux kernel, the following vulnerability has been resolved:\n\ni2c: qcom-geni: Correct I2C TRE sequence\n\nFor i2c read operation in GSI mode, we are getting timeout\ndue to malformed TRE basically incorrect TRE sequence\nin gpi(drivers/dma/qcom/gpi.c) driver.\n\nI2C driver has geni_i2c_gpi(I2C_WRITE) function which generates GO TRE and\ngeni_i2c_gpi(I2C_READ)generates DMA TRE. Hence to generate GO TRE before\nDMA TRE, we should move geni_i2c_gpi(I2C_WRITE) before\ngeni_i2c_gpi(I2C_READ) inside the I2C GSI mode transfer function\ni.e. geni_i2c_gpi_xfer().\n\nTRE stands for Transfer Ring Element - which is basically an element with\nsize of 4 words. It contains all information like slave address,\nclk divider, dma address value data size etc).\n\nMainly we have 3 TREs(Config, GO and DMA tre).\n- CONFIG TRE : consists of internal register configuration which is\n               required before start of the transfer.\n- DMA TRE :    contains DDR/Memory address, called as DMA descriptor.\n- GO TRE :     contains Transfer directions, slave ID, Delay flags, Length\n               of the transfer.\n\nI2c driver calls GPI driver API to config each TRE depending on the\nprotocol.\n\nFor read operation tre sequence will be as below which is not aligned\nto hardware programming guide.\n\n- CONFIG tre\n- DMA tre\n- GO tre\n\nAs per Qualcomm's internal Hardware Programming Guide, we should configure\nTREs in below sequence for any RX only transfer.\n\n- CONFIG tre\n- GO tre\n- DMA tre</t>
  </si>
  <si>
    <t>Rejected</t>
  </si>
  <si>
    <t>CVE-2024-26826</t>
  </si>
  <si>
    <t>In the Linux kernel, the following vulnerability has been resolved:\n\nmptcp: fix data re-injection from stale subflow\n\nWhen the MPTCP PM detects that a subflow is stale, all the packet\nscheduler must re-inject all the mptcp-level unacked data. To avoid\nacquiring unneeded locks, it first try to check if any unacked data\nis present at all in the RTX queue, but such check is currently\nbroken, as it uses TCP-specific helper on an MPTCP socket.\n\nFunnily enough fuzzers and static checkers are happy, as the accessed\nmemory still belongs to the mptcp_sock struct, and even from a\nfunctional perspective the recovery completed successfully, as\nthe short-cut test always failed.\n\nA recent unrelated TCP change - commit d5fed5addb2b ("tcp: reorganize\ntcp_sock fast path variables") - exposed the issue, as the tcp field\nreorganization makes the mptcp code always skip the re-inection.\n\nFix the issue dropping the bogus call: we are on a slow path, the early\noptimization proved once again to be evil.</t>
  </si>
  <si>
    <t>CVE-2024-26825</t>
  </si>
  <si>
    <t>In the Linux kernel, the following vulnerability has been resolved:\n\nnfc: nci: free rx_data_reassembly skb on NCI device cleanup\n\nrx_data_reassembly skb is stored during NCI data exchange for processing\nfragmented packets. It is dropped only when the last fragment is processed\nor when an NTF packet with NCI_OP_RF_DEACTIVATE_NTF opcode is received.\nHowever, the NCI device may be deallocated before that which leads to skb\nleak.\n\nAs by design the rx_data_reassembly skb is bound to the NCI device and\nnothing prevents the device to be freed before the skb is processed in\nsome way and cleaned, free it on the NCI device cleanup.\n\nFound by Linux Verification Center (linuxtesting.org) with Syzkaller.</t>
  </si>
  <si>
    <t>CVE-2024-26824</t>
  </si>
  <si>
    <t>In the Linux kernel, the following vulnerability has been resolved:\n\ncrypto: algif_hash - Remove bogus SGL free on zero-length error path\n\nWhen a zero-length message is hashed by algif_hash, and an error\nis triggered, it tries to free an SG list that was never allocated\nin the first place.  Fix this by not freeing the SG list on the\nzero-length error path.</t>
  </si>
  <si>
    <t>CVE-2024-26822</t>
  </si>
  <si>
    <t>In the Linux kernel, the following vulnerability has been resolved:\n\nsmb: client: set correct id, uid and cruid for multiuser automounts\n\nWhen uid, gid and cruid are not specified, we need to dynamically\nset them into the filesystem context used for automounting otherwise\nthey'll end up reusing the values from the parent mount.</t>
  </si>
  <si>
    <t>CVE-2024-26821</t>
  </si>
  <si>
    <t>In the Linux kernel, the following vulnerability has been resolved:\n\nfs: relax mount_setattr() permission checks\n\nWhen we added mount_setattr() I added additional checks compared to the\nlegacy do_reconfigure_mnt() and do_change_type() helpers used by regular\nmount(2). If that mount had a parent then verify that the caller and the\nmount namespace the mount is attached to match and if not make sure that\nit's an anonymous mount.\n\nThe real rootfs falls into neither category. It is neither an anoymous\nmount because it is obviously attached to the initial mount namespace\nbut it also obviously doesn't have a parent mount. So that means legacy\nmount(2) allows changing mount properties on the real rootfs but\nmount_setattr(2) blocks this. I never thought much about this but of\ncourse someone on this planet of earth changes properties on the real\nrootfs as can be seen in [1].\n\nSince util-linux finally switched to the new mount api in 2.39 not so\nlong ago it also relies on mount_setattr() and that surfaced this issue\nwhen Fedora 39 finally switched to it. Fix this.</t>
  </si>
  <si>
    <t>CVE-2024-26820</t>
  </si>
  <si>
    <t>In the Linux kernel, the following vulnerability has been resolved:\n\nhv_netvsc: Register VF in netvsc_probe if NET_DEVICE_REGISTER missed\n\nIf hv_netvsc driver is unloaded and reloaded, the NET_DEVICE_REGISTER\nhandler cannot perform VF register successfully as the register call\nis received before netvsc_probe is finished. This is because we\nregister register_netdevice_notifier() very early( even before\nvmbus_driver_register()).\nTo fix this, we try to register each such matching VF( if it is visible\nas a netdevice) at the end of netvsc_probe.</t>
  </si>
  <si>
    <t>CVE-2024-26819</t>
  </si>
  <si>
    <t>In the Linux kernel, the following vulnerability has been resolved:\n\ndm: limit the number of targets and parameter size area\n\nThe kvmalloc function fails with a warning if the size is larger than\nINT_MAX. The warning was triggered by a syscall testing robot.\n\nIn order to avoid the warning, this commit limits the number of targets to\n1048576 and the size of the parameter area to 1073741824.</t>
  </si>
  <si>
    <t>CVE-2024-26818</t>
  </si>
  <si>
    <t>In the Linux kernel, the following vulnerability has been resolved:\n\ntools/rtla: Fix clang warning about mount_point var size\n\nclang is reporting this warning:\n\n$ make HOSTCC=clang CC=clang LLVM_IAS=1\n[...]\nclang -O -g -DVERSION=\"6.8.0-rc3\" -flto=auto -fexceptions\n\t-fstack-protector-strong -fasynchronous-unwind-tables\n\t-fstack-clash-protection  -Wall -Werror=format-security\n\t-Wp,-D_FORTIFY_SOURCE=2 -Wp,-D_GLIBCXX_ASSERTIONS\n\t$(pkg-config --cflags libtracefs)    -c -o src/utils.o src/utils.c\n\nsrc/utils.c:548:66: warning: 'fscanf' may overflow; destination buffer in argument 3 has size 1024, but the corresponding specifier may require size 1025 [-Wfortify-source]\n  548 |         while (fscanf(fp, "%*s %" STR(MAX_PATH) "s %99s %*s %*d %*d\n", mount_point, type) == 2) {\n      |                                                                         ^\n\nIncrease mount_point variable size to MAX_PATH+1 to avoid the overflow.</t>
  </si>
  <si>
    <t>CVE-2024-26814</t>
  </si>
  <si>
    <t>In the Linux kernel, the following vulnerability has been resolved:\n\nvfio/fsl-mc: Block calling interrupt handler without trigger\n\nThe eventfd_ctx trigger pointer of the vfio_fsl_mc_irq object is\ninitially NULL and may become NULL if the user sets the trigger\neventfd to -1.  The interrupt handler itself is guaranteed that\ntrigger is always valid between request_irq() and free_irq(), but\nthe loopback testing mechanisms to invoke the handler function\nneed to test the trigger.  The triggering and setting ioctl paths\nboth make use of igate and are therefore mutually exclusive.\n\nThe vfio-fsl-mc driver does not make use of irqfds, nor does it\nsupport any sort of masking operations, therefore unlike vfio-pci\nand vfio-platform, the flow can remain essentially unchanged.</t>
  </si>
  <si>
    <t>CVE-2024-26813</t>
  </si>
  <si>
    <t>In the Linux kernel, the following vulnerability has been resolved:\n\nvfio/platform: Create persistent IRQ handlers\n\nThe vfio-platform SET_IRQS ioctl currently allows loopback triggering of\nan interrupt before a signaling eventfd has been configured by the user,\nwhich thereby allows a NULL pointer dereference.\n\nRather than register the IRQ relative to a valid trigger, register all\nIRQs in a disabled state in the device open path.  This allows mask\noperations on the IRQ to nest within the overall enable state governed\nby a valid eventfd signal.  This decouples @masked, protected by the\n@locked spinlock from @trigger, protected via the @igate mutex.\n\nIn doing so, it's guaranteed that changes to @trigger cannot race the\nIRQ handlers because the IRQ handler is synchronously disabled before\nmodifying the trigger, and loopback triggering of the IRQ via ioctl is\nsafe due to serialization with trigger changes via igate.\n\nFor compatibility, request_irq() failures are maintained to be local to\nthe SET_IRQS ioctl rather than a fatal error in the open device path.\nThis allows, for example, a userspace driver with polling mode support\nto continue to work regardless of moving the request_irq() call site.\nThis necessarily blocks all SET_IRQS access to the failed index.</t>
  </si>
  <si>
    <t>CVE-2024-26812</t>
  </si>
  <si>
    <t>In the Linux kernel, the following vulnerability has been resolved:\n\nvfio/pci: Create persistent INTx handler\n\nA vulnerability exists where the eventfd for INTx signaling can be\ndeconfigured, which unregisters the IRQ handler but still allows\neventfds to be signaled with a NULL context through the SET_IRQS ioctl\nor through unmask irqfd if the device interrupt is pending.\n\nIdeally this could be solved with some additional locking; the igate\nmutex serializes the ioctl and config space accesses, and the interrupt\nhandler is unregistered relative to the trigger, but the irqfd path\nruns asynchronous to those.  The igate mutex cannot be acquired from the\natomic context of the eventfd wake function.  Disabling the irqfd\nrelative to the eventfd registration is potentially incompatible with\nexisting userspace.\n\nAs a result, the solution implemented here moves configuration of the\nINTx interrupt handler to track the lifetime of the INTx context object\nand irq_type configuration, rather than registration of a particular\ntrigger eventfd.  Synchronization is added between the ioctl path and\neventfd_signal() wrapper such that the eventfd trigger can be\ndynamically updated relative to in-flight interrupts or irqfd callbacks.</t>
  </si>
  <si>
    <t>CVE-2024-26811</t>
  </si>
  <si>
    <t>In the Linux kernel, the following vulnerability has been resolved:\n\nksmbd: validate payload size in ipc response\n\nIf installing malicious ksmbd-tools, ksmbd.mountd can return invalid ipc\nresponse to ksmbd kernel server. ksmbd should validate payload size of\nipc response from ksmbd.mountd to avoid memory overrun or\nslab-out-of-bounds. This patch validate 3 ipc response that has payload.</t>
  </si>
  <si>
    <t>CVE-2024-26810</t>
  </si>
  <si>
    <t>In the Linux kernel, the following vulnerability has been resolved:\n\nvfio/pci: Lock external INTx masking ops\n\nMask operations through config space changes to DisINTx may race INTx\nconfiguration changes via ioctl.  Create wrappers that add locking for\npaths outside of the core interrupt code.\n\nIn particular, irq_type is updated holding igate, therefore testing\nis_intx() requires holding igate.  For example clearing DisINTx from\nconfig space can otherwise race changes of the interrupt configuration.\n\nThis aligns interfaces which may trigger the INTx eventfd into two\ncamps, one side serialized by igate and the other only enabled while\nINTx is configured.  A subsequent patch introduces synchronization for\nthe latter flows.</t>
  </si>
  <si>
    <t>CVE-2024-26808</t>
  </si>
  <si>
    <t>In the Linux kernel, the following vulnerability has been resolved:\n\nnetfilter: nft_chain_filter: handle NETDEV_UNREGISTER for inet/ingress basechain\n\nRemove netdevice from inet/ingress basechain in case NETDEV_UNREGISTER\nevent is reported, otherwise a stale reference to netdevice remains in\nthe hook list.</t>
  </si>
  <si>
    <t>CVE-2024-26807</t>
  </si>
  <si>
    <t>In the Linux kernel, the following vulnerability has been resolved:\n\nspi: cadence-qspi: fix pointer reference in runtime PM hooks\n\ndev_get_drvdata() gets used to acquire the pointer to cqspi and the SPI\ncontroller. Neither embed the other; this lead to memory corruption.\n\nOn a given platform (Mobileye EyeQ5) the memory corruption is hidden\ninside cqspi-&gt;f_pdata. Also, this uninitialised memory is used as a\nmutex (ctlr-&gt;bus_lock_mutex) by spi_controller_suspend().</t>
  </si>
  <si>
    <t>CVE-2024-26806</t>
  </si>
  <si>
    <t>In the Linux kernel, the following vulnerability has been resolved:\n\nspi: cadence-qspi: remove system-wide suspend helper calls from runtime PM hooks\n\nThe -&gt;runtime_suspend() and -&gt;runtime_resume() callbacks are not\nexpected to call spi_controller_suspend() and spi_controller_resume().\nRemove calls to those in the cadence-qspi driver.\n\nThose helpers have two roles currently:\n - They stop/start the queue, including dealing with the kworker.\n - They toggle the SPI controller SPI_CONTROLLER_SUSPENDED flag. It\n   requires acquiring ctlr-&gt;bus_lock_mutex.\n\nStep one is irrelevant because cadence-qspi is not queued. Step two\nhowever has two implications:\n - A deadlock occurs, because -&gt;runtime_resume() is called in a context\n   where the lock is already taken (in the -&gt;exec_op() callback, where\n   the usage count is incremented).\n - It would disallow all operations once the device is auto-suspended.\n\nHere is a brief call tree highlighting the mutex deadlock:\n\nspi_mem_exec_op()\n        ...\n        spi_mem_access_start()\n                mutex_lock(&amp;ctlr-&gt;bus_lock_mutex)\n\n        cqspi_exec_mem_op()\n                pm_runtime_resume_and_get()\n                        cqspi_resume()\n                                spi_controller_resume()\n                                        mutex_lock(&amp;ctlr-&gt;bus_lock_mutex)\n                ...\n\n        spi_mem_access_end()\n                mutex_unlock(&amp;ctlr-&gt;bus_lock_mutex)\n        ...</t>
  </si>
  <si>
    <t>CVE-2024-26804</t>
  </si>
  <si>
    <t>In the Linux kernel, the following vulnerability has been resolved:\n\nnet: ip_tunnel: prevent perpetual headroom growth\n\nsyzkaller triggered following kasan splat:\nBUG: KASAN: use-after-free in __skb_flow_dissect+0x19d1/0x7a50 net/core/flow_dissector.c:1170\nRead of size 1 at addr ffff88812fb4000e by task syz-executor183/5191\n[..]\n kasan_report+0xda/0x110 mm/kasan/report.c:588\n __skb_flow_dissect+0x19d1/0x7a50 net/core/flow_dissector.c:1170\n skb_flow_dissect_flow_keys include/linux/skbuff.h:1514 [inline]\n ___skb_get_hash net/core/flow_dissector.c:1791 [inline]\n __skb_get_hash+0xc7/0x540 net/core/flow_dissector.c:1856\n skb_get_hash include/linux/skbuff.h:1556 [inline]\n ip_tunnel_xmit+0x1855/0x33c0 net/ipv4/ip_tunnel.c:748\n ipip_tunnel_xmit+0x3cc/0x4e0 net/ipv4/ipip.c:308\n __netdev_start_xmit include/linux/netdevice.h:4940 [inline]\n netdev_start_xmit include/linux/netdevice.h:4954 [inline]\n xmit_one net/core/dev.c:3548 [inline]\n dev_hard_start_xmit+0x13d/0x6d0 net/core/dev.c:3564\n __dev_queue_xmit+0x7c1/0x3d60 net/core/dev.c:4349\n dev_queue_xmit include/linux/netdevice.h:3134 [inline]\n neigh_connected_output+0x42c/0x5d0 net/core/neighbour.c:1592\n ...\n ip_finish_output2+0x833/0x2550 net/ipv4/ip_output.c:235\n ip_finish_output+0x31/0x310 net/ipv4/ip_output.c:323\n ..\n iptunnel_xmit+0x5b4/0x9b0 net/ipv4/ip_tunnel_core.c:82\n ip_tunnel_xmit+0x1dbc/0x33c0 net/ipv4/ip_tunnel.c:831\n ipgre_xmit+0x4a1/0x980 net/ipv4/ip_gre.c:665\n __netdev_start_xmit include/linux/netdevice.h:4940 [inline]\n netdev_start_xmit include/linux/netdevice.h:4954 [inline]\n xmit_one net/core/dev.c:3548 [inline]\n dev_hard_start_xmit+0x13d/0x6d0 net/core/dev.c:3564\n ...\n\nThe splat occurs because skb-&gt;data points past skb-&gt;head allocated area.\nThis is because neigh layer does:\n  __skb_pull(skb, skb_network_offset(skb));\n\n... but skb_network_offset() returns a negative offset and __skb_pull()\narg is unsigned.  IOW, we skb-&gt;data gets "adjusted" by a huge value.\n\nThe negative value is returned because skb-&gt;head and skb-&gt;data distance is\nmore than 64k and skb-&gt;network_header (u16) has wrapped around.\n\nThe bug is in the ip_tunnel infrastructure, which can cause\ndev-&gt;needed_headroom to increment ad infinitum.\n\nThe syzkaller reproducer consists of packets getting routed via a gre\ntunnel, and route of gre encapsulated packets pointing at another (ipip)\ntunnel.  The ipip encapsulation finds gre0 as next output device.\n\nThis results in the following pattern:\n\n1). First packet is to be sent out via gre0.\nRoute lookup found an output device, ipip0.\n\n2).\nip_tunnel_xmit for gre0 bumps gre0-&gt;needed_headroom based on the future\noutput device, rt.dev-&gt;needed_headroom (ipip0).\n\n3).\nip output / start_xmit moves skb on to ipip0. which runs the same\ncode path again (xmit recursion).\n\n4).\nRouting step for the post-gre0-encap packet finds gre0 as output device\nto use for ipip0 encapsulated packet.\n\ntunl0-&gt;needed_headroom is then incremented based on the (already bumped)\ngre0 device headroom.\n\nThis repeats for every future packet:\n\ngre0-&gt;needed_headroom gets inflated because previous packets' ipip0 step\nincremented rt-&gt;dev (gre0) headroom, and ipip0 incremented because gre0\nneeded_headroom was increased.\n\nFor each subsequent packet, gre/ipip0-&gt;needed_headroom grows until\npost-expand-head reallocations result in a skb-&gt;head/data distance of\nmore than 64k.\n\nOnce that happens, skb-&gt;network_header (u16) wraps around when\npskb_expand_head tries to make sure that skb_network_offset() is unchanged\nafter the headroom expansion/reallocation.\n\nAfter this skb_network_offset(skb) returns a different (and negative)\nresult post headroom expansion.\n\nThe next trip to neigh layer (or anything else that would __skb_pull the\nnetwork header) makes skb-&gt;data point to a memory location outside\nskb-&gt;head area.\n\nv2: Cap the needed_headroom update to an arbitarily chosen upperlimit to\nprevent perpetual increase instead of dropping the headroom increment\ncompletely.</t>
  </si>
  <si>
    <t>CVE-2024-26803</t>
  </si>
  <si>
    <t>In the Linux kernel, the following vulnerability has been resolved:\n\nnet: veth: clear GRO when clearing XDP even when down\n\nveth sets NETIF_F_GRO automatically when XDP is enabled,\nbecause both features use the same NAPI machinery.\n\nThe logic to clear NETIF_F_GRO sits in veth_disable_xdp() which\nis called both on ndo_stop and when XDP is turned off.\nTo avoid the flag from being cleared when the device is brought\ndown, the clearing is skipped when IFF_UP is not set.\nBringing the device down should indeed not modify its features.\n\nUnfortunately, this means that clearing is also skipped when\nXDP is disabled _while_ the device is down. And there's nothing\non the open path to bring the device features back into sync.\nIOW if user enables XDP, disables it and then brings the device\nup we'll end up with a stray GRO flag set but no NAPI instances.\n\nWe don't depend on the GRO flag on the datapath, so the datapath\nwon't crash. We will crash (or hang), however, next time features\nare sync'ed (either by user via ethtool or peer changing its config).\nThe GRO flag will go away, and veth will try to disable the NAPIs.\nBut the open path never created them since XDP was off, the GRO flag\nwas a stray. If NAPI was initialized before we'll hang in napi_disable().\nIf it never was we'll crash trying to stop uninitialized hrtimer.\n\nMove the GRO flag updates to the XDP enable / disable paths,\ninstead of mixing them with the ndo_open / ndo_close paths.</t>
  </si>
  <si>
    <t>CVE-2024-26799</t>
  </si>
  <si>
    <t>In the Linux kernel, the following vulnerability has been resolved:\n\nASoC: qcom: Fix uninitialized pointer dmactl\n\nIn the case where __lpass_get_dmactl_handle is called and the driver\nid dai_id is invalid the pointer dmactl is not being assigned a value,\nand dmactl contains a garbage value since it has not been initialized\nand so the null check may not work. Fix this to initialize dmactl to\nNULL. One could argue that modern compilers will set this to zero, but\nit is useful to keep this initialized as per the same way in functions\n__lpass_platform_codec_intf_init and lpass_cdc_dma_daiops_hw_params.\n\nCleans up clang scan build warning:\nsound/soc/qcom/lpass-cdc-dma.c:275:7: warning: Branch condition\nevaluates to a garbage value [core.uninitialized.Branch]</t>
  </si>
  <si>
    <t>CVE-2024-26798</t>
  </si>
  <si>
    <t>In the Linux kernel, the following vulnerability has been resolved:\n\nfbcon: always restore the old font data in fbcon_do_set_font()\n\nCommit a5a923038d70 (fbdev: fbcon: Properly revert changes when\nvc_resize() failed) started restoring old font data upon failure (of\nvc_resize()). But it performs so only for user fonts. It means that the\n"system"/internal fonts are not restored at all. So in result, the very\nfirst call to fbcon_do_set_font() performs no restore at all upon\nfailing vc_resize().\n\nThis can be reproduced by Syzkaller to crash the system on the next\ninvocation of font_get(). It's rather hard to hit the allocation failure\nin vc_resize() on the first font_set(), but not impossible. Esp. if\nfault injection is used to aid the execution/failure. It was\ndemonstrated by Sirius:\n  BUG: unable to handle page fault for address: fffffffffffffff8\n  #PF: supervisor read access in kernel mode\n  #PF: error_code(0x0000) - not-present page\n  PGD cb7b067 P4D cb7b067 PUD cb7d067 PMD 0\n  Oops: 0000 [#1] PREEMPT SMP KASAN\n  CPU: 1 PID: 8007 Comm: poc Not tainted 6.7.0-g9d1694dc91ce #20\n  Hardware name: QEMU Standard PC (i440FX + PIIX, 1996), BIOS 1.15.0-1 04/01/2014\n  RIP: 0010:fbcon_get_font+0x229/0x800 drivers/video/fbdev/core/fbcon.c:2286\n  Call Trace:\n   &lt;TASK&gt;\n   con_font_get drivers/tty/vt/vt.c:4558 [inline]\n   con_font_op+0x1fc/0xf20 drivers/tty/vt/vt.c:4673\n   vt_k_ioctl drivers/tty/vt/vt_ioctl.c:474 [inline]\n   vt_ioctl+0x632/0x2ec0 drivers/tty/vt/vt_ioctl.c:752\n   tty_ioctl+0x6f8/0x1570 drivers/tty/tty_io.c:2803\n   vfs_ioctl fs/ioctl.c:51 [inline]\n  ...\n\nSo restore the font data in any case, not only for user fonts. Note the\nlater 'if' is now protected by 'old_userfont' and not 'old_data' as the\nlatter is always set now. (And it is supposed to be non-NULL. Otherwise\nwe would see the bug above again.)</t>
  </si>
  <si>
    <t>Classic null pointer deref</t>
  </si>
  <si>
    <t>https://git.kernel.org/pub/scm/linux/kernel/git/stable/linux.git/commit/?id=00d6a284fcf3fad1b7e1b5bc3cd87cbfb60ce03f</t>
  </si>
  <si>
    <t>CVE-2024-26797</t>
  </si>
  <si>
    <t>In the Linux kernel, the following vulnerability has been resolved:\n\ndrm/amd/display: Prevent potential buffer overflow in map_hw_resources\n\nAdds a check in the map_hw_resources function to prevent a potential\nbuffer overflow. The function was accessing arrays using an index that\ncould potentially be greater than the size of the arrays, leading to a\nbuffer overflow.\n\nAdds a check to ensure that the index is within the bounds of the\narrays. If the index is out of bounds, an error message is printed and\nbreak it will continue execution with just ignoring extra data early to\nprevent the buffer overflow.\n\nReported by smatch:\ndrivers/gpu/drm/amd/amdgpu/../display/dc/dml2/dml2_wrapper.c:79 map_hw_resources() error: buffer overflow 'dml2-&gt;v20.scratch.dml_to_dc_pipe_mapping.disp_cfg_to_stream_id' 6 &lt;= 7\ndrivers/gpu/drm/amd/amdgpu/../display/dc/dml2/dml2_wrapper.c:81 map_hw_resources() error: buffer overflow 'dml2-&gt;v20.scratch.dml_to_dc_pipe_mapping.disp_cfg_to_plane_id' 6 &lt;= 7</t>
  </si>
  <si>
    <t>https://git.kernel.org/pub/scm/linux/kernel/git/stable/linux.git/commit/?id=0f8ca019544a252d1afb468ce840c6dcbac73af4</t>
  </si>
  <si>
    <t>CVE-2024-26796</t>
  </si>
  <si>
    <t>In the Linux kernel, the following vulnerability has been resolved:\n\ndrivers: perf: ctr_get_width function for legacy is not defined\n\nWith parameters CONFIG_RISCV_PMU_LEGACY=y and CONFIG_RISCV_PMU_SBI=n\nlinux kernel crashes when you try perf record:\n\n$ perf record ls\n[ 46.749286] Unable to handle kernel NULL pointer dereference at virtual address 0000000000000000\n[ 46.750199] Oops [#1]\n[ 46.750342] Modules linked in:\n[ 46.750608] CPU: 0 PID: 107 Comm: perf-exec Not tainted 6.6.0 #2\n[ 46.750906] Hardware name: riscv-virtio,qemu (DT)\n[ 46.751184] epc : 0x0\n[ 46.751430] ra : arch_perf_update_userpage+0x54/0x13e\n[ 46.751680] epc : 0000000000000000 ra : ffffffff8072ee52 sp : ff2000000022b8f0\n[ 46.751958] gp : ffffffff81505988 tp : ff6000000290d400 t0 : ff2000000022b9c0\n[ 46.752229] t1 : 0000000000000001 t2 : 0000000000000003 s0 : ff2000000022b930\n[ 46.752451] s1 : ff600000028fb000 a0 : 0000000000000000 a1 : ff600000028fb000\n[ 46.752673] a2 : 0000000ae2751268 a3 : 00000000004fb708 a4 : 0000000000000004\n[ 46.752895] a5 : 0000000000000000 a6 : 000000000017ffe3 a7 : 00000000000000d2\n[ 46.753117] s2 : ff600000028fb000 s3 : 0000000ae2751268 s4 : 0000000000000000\n[ 46.753338] s5 : ffffffff8153e290 s6 : ff600000863b9000 s7 : ff60000002961078\n[ 46.753562] s8 : ff60000002961048 s9 : ff60000002961058 s10: 0000000000000001\n[ 46.753783] s11: 0000000000000018 t3 : ffffffffffffffff t4 : ffffffffffffffff\n[ 46.754005] t5 : ff6000000292270c t6 : ff2000000022bb30\n[ 46.754179] status: 0000000200000100 badaddr: 0000000000000000 cause: 000000000000000c\n[ 46.754653] Code: Unable to access instruction at 0xffffffffffffffec.\n[ 46.754939] ---[ end trace 0000000000000000 ]---\n[ 46.755131] note: perf-exec[107] exited with irqs disabled\n[ 46.755546] note: perf-exec[107] exited with preempt_count 4\n\nThis happens because in the legacy case the ctr_get_width function was not\ndefined, but it is used in arch_perf_update_userpage.\n\nAlso remove extra check in riscv_pmu_ctr_get_width_mask</t>
  </si>
  <si>
    <t>CVE-2024-26794</t>
  </si>
  <si>
    <t>In the Linux kernel, the following vulnerability has been resolved:\n\nbtrfs: fix race between ordered extent completion and fiemap\n\nFor fiemap we recently stopped locking the target extent range for the\nwhole duration of the fiemap call, in order to avoid a deadlock in a\nscenario where the fiemap buffer happens to be a memory mapped range of\nthe same file. This use case is very unlikely to be useful in practice but\nit may be triggered by fuzz testing (syzbot, etc).\n\nHowever by not locking the target extent range for the whole duration of\nthe fiemap call we can race with an ordered extent. This happens like\nthis:\n\n1) The fiemap task finishes processing a file extent item that covers\n   the file range [512K, 1M[, and that file extent item is the last item\n   in the leaf currently being processed;\n\n2) And ordered extent for the file range [768K, 2M[, in COW mode,\n   completes (btrfs_finish_one_ordered()) and the file extent item\n   covering the range [512K, 1M[ is trimmed to cover the range\n   [512K, 768K[ and then a new file extent item for the range [768K, 2M[\n   is inserted in the inode's subvolume tree;\n\n3) The fiemap task calls fiemap_next_leaf_item(), which then calls\n   btrfs_next_leaf() to find the next leaf / item. This finds that the\n   the next key following the one we previously processed (its type is\n   BTRFS_EXTENT_DATA_KEY and its offset is 512K), is the key corresponding\n   to the new file extent item inserted by the ordered extent, which has\n   a type of BTRFS_EXTENT_DATA_KEY and an offset of 768K;\n\n4) Later the fiemap code ends up at emit_fiemap_extent() and triggers\n   the warning:\n\n      if (cache-&gt;offset + cache-&gt;len &gt; offset) {\n               WARN_ON(1);\n               return -EINVAL;\n      }\n\n   Since we get 1M &gt; 768K, because the previously emitted entry for the\n   old extent covering the file range [512K, 1M[ ends at an offset that\n   is greater than the new extent's start offset (768K). This makes fiemap\n   fail with -EINVAL besides triggering the warning that produces a stack\n   trace like the following:\n\n     [1621.677651] ------------[ cut here ]------------\n     [1621.677656] WARNING: CPU: 1 PID: 204366 at fs/btrfs/extent_io.c:2492 emit_fiemap_extent+0x84/0x90 [btrfs]\n     [1621.677899] Modules linked in: btrfs blake2b_generic (...)\n     [1621.677951] CPU: 1 PID: 204366 Comm: pool Not tainted 6.8.0-rc5-btrfs-next-151+ #1\n     [1621.677954] Hardware name: QEMU Standard PC (i440FX + PIIX, 1996), BIOS rel-1.16.2-0-gea1b7a073390-prebuilt.qemu.org 04/01/2014\n     [1621.677956] RIP: 0010:emit_fiemap_extent+0x84/0x90 [btrfs]\n     [1621.678033] Code: 2b 4c 89 63 (...)\n     [1621.678035] RSP: 0018:ffffab16089ffd20 EFLAGS: 00010206\n     [1621.678037] RAX: 00000000004fa000 RBX: ffffab16089ffe08 RCX: 0000000000009000\n     [1621.678039] RDX: 00000000004f9000 RSI: 00000000004f1000 RDI: ffffab16089ffe90\n     [1621.678040] RBP: 00000000004f9000 R08: 0000000000001000 R09: 0000000000000000\n     [1621.678041] R10: 0000000000000000 R11: 0000000000001000 R12: 0000000041d78000\n     [1621.678043] R13: 0000000000001000 R14: 0000000000000000 R15: ffff9434f0b17850\n     [1621.678044] FS:  00007fa6e20006c0(0000) GS:ffff943bdfa40000(0000) knlGS:0000000000000000\n     [1621.678046] CS:  0010 DS: 0000 ES: 0000 CR0: 0000000080050033\n     [1621.678048] CR2: 00007fa6b0801000 CR3: 000000012d404002 CR4: 0000000000370ef0\n     [1621.678053] DR0: 0000000000000000 DR1: 0000000000000000 DR2: 0000000000000000\n     [1621.678055] DR3: 0000000000000000 DR6: 00000000fffe0ff0 DR7: 0000000000000400\n     [1621.678056] Call Trace:\n     [1621.678074]  &lt;TASK&gt;\n     [1621.678076]  ? __warn+0x80/0x130\n     [1621.678082]  ? emit_fiemap_extent+0x84/0x90 [btrfs]\n     [1621.678159]  ? report_bug+0x1f4/0x200\n     [1621.678164]  ? handle_bug+0x42/0x70\n     [1621.678167]  ? exc_invalid_op+0x14/0x70\n     [1621.678170]  ? asm_exc_invalid_op+0x16/0x20\n     [1621.678178]  ? emit_fiemap_extent+0x84/0x90 [btrfs]\n     [1621.678253]  extent_fiemap+0x766\n---truncated---</t>
  </si>
  <si>
    <t>CVE-2024-26793</t>
  </si>
  <si>
    <t>In the Linux kernel, the following vulnerability has been resolved:\n\ngtp: fix use-after-free and null-ptr-deref in gtp_newlink()\n\nThe gtp_link_ops operations structure for the subsystem must be\nregistered after registering the gtp_net_ops pernet operations structure.\n\nSyzkaller hit 'general protection fault in gtp_genl_dump_pdp' bug:\n\n[ 1010.702740] gtp: GTP module unloaded\n[ 1010.715877] general protection fault, probably for non-canonical address 0xdffffc0000000001: 0000 [#1] SMP KASAN NOPTI\n[ 1010.715888] KASAN: null-ptr-deref in range [0x0000000000000008-0x000000000000000f]\n[ 1010.715895] CPU: 1 PID: 128616 Comm: a.out Not tainted 6.8.0-rc6-std-def-alt1 #1\n[ 1010.715899] Hardware name: QEMU Standard PC (Q35 + ICH9, 2009), BIOS 1.16.0-alt1 04/01/2014\n[ 1010.715908] RIP: 0010:gtp_newlink+0x4d7/0x9c0 [gtp]\n[ 1010.715915] Code: 80 3c 02 00 0f 85 41 04 00 00 48 8b bb d8 05 00 00 e8 ed f6 ff ff 48 89 c2 48 89 c5 48 b8 00 00 00 00 00 fc ff df 48 c1 ea 03 &lt;80&gt; 3c 02 00 0f 85 4f 04 00 00 4c 89 e2 4c 8b 6d 00 48 b8 00 00 00\n[ 1010.715920] RSP: 0018:ffff888020fbf180 EFLAGS: 00010203\n[ 1010.715929] RAX: dffffc0000000000 RBX: ffff88800399c000 RCX: 0000000000000000\n[ 1010.715933] RDX: 0000000000000001 RSI: ffffffff84805280 RDI: 0000000000000282\n[ 1010.715938] RBP: 000000000000000d R08: 0000000000000001 R09: 0000000000000000\n[ 1010.715942] R10: 0000000000000001 R11: 0000000000000001 R12: ffff88800399cc80\n[ 1010.715947] R13: 0000000000000000 R14: 0000000000000000 R15: 0000000000000400\n[ 1010.715953] FS:  00007fd1509ab5c0(0000) GS:ffff88805b300000(0000) knlGS:0000000000000000\n[ 1010.715958] CS:  0010 DS: 0000 ES: 0000 CR0: 0000000080050033\n[ 1010.715962] CR2: 0000000000000000 CR3: 000000001c07a000 CR4: 0000000000750ee0\n[ 1010.715968] PKRU: 55555554\n[ 1010.715972] Call Trace:\n[ 1010.715985]  ? __die_body.cold+0x1a/0x1f\n[ 1010.715995]  ? die_addr+0x43/0x70\n[ 1010.716002]  ? exc_general_protection+0x199/0x2f0\n[ 1010.716016]  ? asm_exc_general_protection+0x1e/0x30\n[ 1010.716026]  ? gtp_newlink+0x4d7/0x9c0 [gtp]\n[ 1010.716034]  ? gtp_net_exit+0x150/0x150 [gtp]\n[ 1010.716042]  __rtnl_newlink+0x1063/0x1700\n[ 1010.716051]  ? rtnl_setlink+0x3c0/0x3c0\n[ 1010.716063]  ? is_bpf_text_address+0xc0/0x1f0\n[ 1010.716070]  ? kernel_text_address.part.0+0xbb/0xd0\n[ 1010.716076]  ? __kernel_text_address+0x56/0xa0\n[ 1010.716084]  ? unwind_get_return_address+0x5a/0xa0\n[ 1010.716091]  ? create_prof_cpu_mask+0x30/0x30\n[ 1010.716098]  ? arch_stack_walk+0x9e/0xf0\n[ 1010.716106]  ? stack_trace_save+0x91/0xd0\n[ 1010.716113]  ? stack_trace_consume_entry+0x170/0x170\n[ 1010.716121]  ? __lock_acquire+0x15c5/0x5380\n[ 1010.716139]  ? mark_held_locks+0x9e/0xe0\n[ 1010.716148]  ? kmem_cache_alloc_trace+0x35f/0x3c0\n[ 1010.716155]  ? __rtnl_newlink+0x1700/0x1700\n[ 1010.716160]  rtnl_newlink+0x69/0xa0\n[ 1010.716166]  rtnetlink_rcv_msg+0x43b/0xc50\n[ 1010.716172]  ? rtnl_fdb_dump+0x9f0/0x9f0\n[ 1010.716179]  ? lock_acquire+0x1fe/0x560\n[ 1010.716188]  ? netlink_deliver_tap+0x12f/0xd50\n[ 1010.716196]  netlink_rcv_skb+0x14d/0x440\n[ 1010.716202]  ? rtnl_fdb_dump+0x9f0/0x9f0\n[ 1010.716208]  ? netlink_ack+0xab0/0xab0\n[ 1010.716213]  ? netlink_deliver_tap+0x202/0xd50\n[ 1010.716220]  ? netlink_deliver_tap+0x218/0xd50\n[ 1010.716226]  ? __virt_addr_valid+0x30b/0x590\n[ 1010.716233]  netlink_unicast+0x54b/0x800\n[ 1010.716240]  ? netlink_attachskb+0x870/0x870\n[ 1010.716248]  ? __check_object_size+0x2de/0x3b0\n[ 1010.716254]  netlink_sendmsg+0x938/0xe40\n[ 1010.716261]  ? netlink_unicast+0x800/0x800\n[ 1010.716269]  ? __import_iovec+0x292/0x510\n[ 1010.716276]  ? netlink_unicast+0x800/0x800\n[ 1010.716284]  __sock_sendmsg+0x159/0x190\n[ 1010.716290]  ____sys_sendmsg+0x712/0x880\n[ 1010.716297]  ? sock_write_iter+0x3d0/0x3d0\n[ 1010.716304]  ? __ia32_sys_recvmmsg+0x270/0x270\n[ 1010.716309]  ? lock_acquire+0x1fe/0x560\n[ 1010.716315]  ? drain_array_locked+0x90/0x90\n[ 1010.716324]  ___sys_sendmsg+0xf8/0x170\n[ 1010.716331]  ? sendmsg_copy_msghdr+0x170/0x170\n[ 1010.716337]  ? lockdep_init_map\n---truncated---</t>
  </si>
  <si>
    <t>CVE-2024-26792</t>
  </si>
  <si>
    <t>In the Linux kernel, the following vulnerability has been resolved:\n\nbtrfs: fix double free of anonymous device after snapshot creation failure\n\nWhen creating a snapshot we may do a double free of an anonymous device\nin case there's an error committing the transaction. The second free may\nresult in freeing an anonymous device number that was allocated by some\nother subsystem in the kernel or another btrfs filesystem.\n\nThe steps that lead to this:\n\n1) At ioctl.c:create_snapshot() we allocate an anonymous device number\n   and assign it to pending_snapshot-&gt;anon_dev;\n\n2) Then we call btrfs_commit_transaction() and end up at\n   transaction.c:create_pending_snapshot();\n\n3) There we call btrfs_get_new_fs_root() and pass it the anonymous device\n   number stored in pending_snapshot-&gt;anon_dev;\n\n4) btrfs_get_new_fs_root() frees that anonymous device number because\n   btrfs_lookup_fs_root() returned a root - someone else did a lookup\n   of the new root already, which could some task doing backref walking;\n\n5) After that some error happens in the transaction commit path, and at\n   ioctl.c:create_snapshot() we jump to the 'fail' label, and after\n   that we free again the same anonymous device number, which in the\n   meanwhile may have been reallocated somewhere else, because\n   pending_snapshot-&gt;anon_dev still has the same value as in step 1.\n\nRecently syzbot ran into this and reported the following trace:\n\n  ------------[ cut here ]------------\n  ida_free called for id=51 which is not allocated.\n  WARNING: CPU: 1 PID: 31038 at lib/idr.c:525 ida_free+0x370/0x420 lib/idr.c:525\n  Modules linked in:\n  CPU: 1 PID: 31038 Comm: syz-executor.2 Not tainted 6.8.0-rc4-syzkaller-00410-gc02197fc9076 #0\n  Hardware name: Google Google Compute Engine/Google Compute Engine, BIOS Google 01/25/2024\n  RIP: 0010:ida_free+0x370/0x420 lib/idr.c:525\n  Code: 10 42 80 3c 28 (...)\n  RSP: 0018:ffffc90015a67300 EFLAGS: 00010246\n  RAX: be5130472f5dd000 RBX: 0000000000000033 RCX: 0000000000040000\n  RDX: ffffc90009a7a000 RSI: 000000000003ffff RDI: 0000000000040000\n  RBP: ffffc90015a673f0 R08: ffffffff81577992 R09: 1ffff92002b4cdb4\n  R10: dffffc0000000000 R11: fffff52002b4cdb5 R12: 0000000000000246\n  R13: dffffc0000000000 R14: ffffffff8e256b80 R15: 0000000000000246\n  FS:  00007fca3f4b46c0(0000) GS:ffff8880b9500000(0000) knlGS:0000000000000000\n  CS:  0010 DS: 0000 ES: 0000 CR0: 0000000080050033\n  CR2: 00007f167a17b978 CR3: 000000001ed26000 CR4: 0000000000350ef0\n  Call Trace:\n   &lt;TASK&gt;\n   btrfs_get_root_ref+0xa48/0xaf0 fs/btrfs/disk-io.c:1346\n   create_pending_snapshot+0xff2/0x2bc0 fs/btrfs/transaction.c:1837\n   create_pending_snapshots+0x195/0x1d0 fs/btrfs/transaction.c:1931\n   btrfs_commit_transaction+0xf1c/0x3740 fs/btrfs/transaction.c:2404\n   create_snapshot+0x507/0x880 fs/btrfs/ioctl.c:848\n   btrfs_mksubvol+0x5d0/0x750 fs/btrfs/ioctl.c:998\n   btrfs_mksnapshot+0xb5/0xf0 fs/btrfs/ioctl.c:1044\n   __btrfs_ioctl_snap_create+0x387/0x4b0 fs/btrfs/ioctl.c:1306\n   btrfs_ioctl_snap_create_v2+0x1ca/0x400 fs/btrfs/ioctl.c:1393\n   btrfs_ioctl+0xa74/0xd40\n   vfs_ioctl fs/ioctl.c:51 [inline]\n   __do_sys_ioctl fs/ioctl.c:871 [inline]\n   __se_sys_ioctl+0xfe/0x170 fs/ioctl.c:857\n   do_syscall_64+0xfb/0x240\n   entry_SYSCALL_64_after_hwframe+0x6f/0x77\n  RIP: 0033:0x7fca3e67dda9\n  Code: 28 00 00 00 (...)\n  RSP: 002b:00007fca3f4b40c8 EFLAGS: 00000246 ORIG_RAX: 0000000000000010\n  RAX: ffffffffffffffda RBX: 00007fca3e7abf80 RCX: 00007fca3e67dda9\n  RDX: 00000000200005c0 RSI: 0000000050009417 RDI: 0000000000000003\n  RBP: 00007fca3e6ca47a R08: 0000000000000000 R09: 0000000000000000\n  R10: 0000000000000000 R11: 0000000000000246 R12: 0000000000000000\n  R13: 000000000000000b R14: 00007fca3e7abf80 R15: 00007fff6bf95658\n   &lt;/TASK&gt;\n\nWhere we get an explicit message where we attempt to free an anonymous\ndevice number that is not currently allocated. It happens in a different\ncode path from the example below, at btrfs_get_root_ref(), so this change\nmay not fix the case triggered by sy\n---truncated---</t>
  </si>
  <si>
    <t>CVE-2024-26791</t>
  </si>
  <si>
    <t>In the Linux kernel, the following vulnerability has been resolved:\n\nbtrfs: dev-replace: properly validate device names\n\nThere's a syzbot report that device name buffers passed to device\nreplace are not properly checked for string termination which could lead\nto a read out of bounds in getname_kernel().\n\nAdd a helper that validates both source and target device name buffers.\nFor devid as the source initialize the buffer to empty string in case\nsomething tries to read it later.\n\nThis was originally analyzed and fixed in a different way by Edward Adam\nDavis (see links).</t>
  </si>
  <si>
    <t>CVE-2024-26790</t>
  </si>
  <si>
    <t>In the Linux kernel, the following vulnerability has been resolved:\n\ndmaengine: fsl-qdma: fix SoC may hang on 16 byte unaligned read\n\nThere is chip (ls1028a) errata:\n\nThe SoC may hang on 16 byte unaligned read transactions by QDMA.\n\nUnaligned read transactions initiated by QDMA may stall in the NOC\n(Network On-Chip), causing a deadlock condition. Stalled transactions will\ntrigger completion timeouts in PCIe controller.\n\nWorkaround:\nEnable prefetch by setting the source descriptor prefetchable bit\n( SD[PF] = 1 ).\n\nImplement this workaround.</t>
  </si>
  <si>
    <t>CVE-2024-26789</t>
  </si>
  <si>
    <t>In the Linux kernel, the following vulnerability has been resolved:\n\ncrypto: arm64/neonbs - fix out-of-bounds access on short input\n\nThe bit-sliced implementation of AES-CTR operates on blocks of 128\nbytes, and will fall back to the plain NEON version for tail blocks or\ninputs that are shorter than 128 bytes to begin with.\n\nIt will call straight into the plain NEON asm helper, which performs all\nmemory accesses in granules of 16 bytes (the size of a NEON register).\nFor this reason, the associated plain NEON glue code will copy inputs\nshorter than 16 bytes into a temporary buffer, given that this is a rare\noccurrence and it is not worth the effort to work around this in the asm\ncode.\n\nThe fallback from the bit-sliced NEON version fails to take this into\naccount, potentially resulting in out-of-bounds accesses. So clone the\nsame workaround, and use a temp buffer for short in/outputs.</t>
  </si>
  <si>
    <t>CVE-2024-26787</t>
  </si>
  <si>
    <t>In the Linux kernel, the following vulnerability has been resolved:\n\nmmc: mmci: stm32: fix DMA API overlapping mappings warning\n\nTurning on CONFIG_DMA_API_DEBUG_SG results in the following warning:\n\nDMA-API: mmci-pl18x 48220000.mmc: cacheline tracking EEXIST,\noverlapping mappings aren't supported\nWARNING: CPU: 1 PID: 51 at kernel/dma/debug.c:568\nadd_dma_entry+0x234/0x2f4\nModules linked in:\nCPU: 1 PID: 51 Comm: kworker/1:2 Not tainted 6.1.28 #1\nHardware name: STMicroelectronics STM32MP257F-EV1 Evaluation Board (DT)\nWorkqueue: events_freezable mmc_rescan\nCall trace:\nadd_dma_entry+0x234/0x2f4\ndebug_dma_map_sg+0x198/0x350\n__dma_map_sg_attrs+0xa0/0x110\ndma_map_sg_attrs+0x10/0x2c\nsdmmc_idma_prep_data+0x80/0xc0\nmmci_prep_data+0x38/0x84\nmmci_start_data+0x108/0x2dc\nmmci_request+0xe4/0x190\n__mmc_start_request+0x68/0x140\nmmc_start_request+0x94/0xc0\nmmc_wait_for_req+0x70/0x100\nmmc_send_tuning+0x108/0x1ac\nsdmmc_execute_tuning+0x14c/0x210\nmmc_execute_tuning+0x48/0xec\nmmc_sd_init_uhs_card.part.0+0x208/0x464\nmmc_sd_init_card+0x318/0x89c\nmmc_attach_sd+0xe4/0x180\nmmc_rescan+0x244/0x320\n\nDMA API debug brings to light leaking dma-mappings as dma_map_sg and\ndma_unmap_sg are not correctly balanced.\n\nIf an error occurs in mmci_cmd_irq function, only mmci_dma_error\nfunction is called and as this API is not managed on stm32 variant,\ndma_unmap_sg is never called in this error path.</t>
  </si>
  <si>
    <t>CVE-2024-26785</t>
  </si>
  <si>
    <t>In the Linux kernel, the following vulnerability has been resolved:\n\niommufd: Fix protection fault in iommufd_test_syz_conv_iova\n\nSyzkaller reported the following bug:\n\n  general protection fault, probably for non-canonical address 0xdffffc0000000038: 0000 [#1] SMP KASAN\n  KASAN: null-ptr-deref in range [0x00000000000001c0-0x00000000000001c7]\n  Call Trace:\n   lock_acquire\n   lock_acquire+0x1ce/0x4f0\n   down_read+0x93/0x4a0\n   iommufd_test_syz_conv_iova+0x56/0x1f0\n   iommufd_test_access_rw.isra.0+0x2ec/0x390\n   iommufd_test+0x1058/0x1e30\n   iommufd_fops_ioctl+0x381/0x510\n   vfs_ioctl\n   __do_sys_ioctl\n   __se_sys_ioctl\n   __x64_sys_ioctl+0x170/0x1e0\n   do_syscall_x64\n   do_syscall_64+0x71/0x140\n\nThis is because the new iommufd_access_change_ioas() sets access-&gt;ioas to\nNULL during its process, so the lock might be gone in a concurrent racing\ncontext.\n\nFix this by doing the same access-&gt;ioas sanity as iommufd_access_rw() and\niommufd_access_pin_pages() functions do.</t>
  </si>
  <si>
    <t>CVE-2024-26784</t>
  </si>
  <si>
    <t>In the Linux kernel, the following vulnerability has been resolved:\n\npmdomain: arm: Fix NULL dereference on scmi_perf_domain removal\n\nOn unloading of the scmi_perf_domain module got the below splat, when in\nthe DT provided to the system under test the '#power-domain-cells' property\nwas missing. Indeed, this particular setup causes the probe to bail out\nearly without giving any error, which leads to the -&gt;remove() callback gets\nto run too, but without all the expected initialized structures in place.\n\nAdd a check and bail out early on remove too.\n\n Call trace:\n  scmi_perf_domain_remove+0x28/0x70 [scmi_perf_domain]\n  scmi_dev_remove+0x28/0x40 [scmi_core]\n  device_remove+0x54/0x90\n  device_release_driver_internal+0x1dc/0x240\n  driver_detach+0x58/0xa8\n  bus_remove_driver+0x78/0x108\n  driver_unregister+0x38/0x70\n  scmi_driver_unregister+0x28/0x180 [scmi_core]\n  scmi_perf_domain_driver_exit+0x18/0xb78 [scmi_perf_domain]\n  __arm64_sys_delete_module+0x1a8/0x2c0\n  invoke_syscall+0x50/0x128\n  el0_svc_common.constprop.0+0x48/0xf0\n  do_el0_svc+0x24/0x38\n  el0_svc+0x34/0xb8\n  el0t_64_sync_handler+0x100/0x130\n  el0t_64_sync+0x190/0x198\n Code: a90153f3 f9403c14 f9414800 955f8a05 (b9400a80)\n ---[ end trace 0000000000000000 ]---</t>
  </si>
  <si>
    <t>CVE-2024-26783</t>
  </si>
  <si>
    <t>In the Linux kernel, the following vulnerability has been resolved:\n\nmm/vmscan: fix a bug calling wakeup_kswapd() with a wrong zone index\n\nWith numa balancing on, when a numa system is running where a numa node\ndoesn't have its local memory so it has no managed zones, the following\noops has been observed.  It's because wakeup_kswapd() is called with a\nwrong zone index, -1.  Fixed it by checking the index before calling\nwakeup_kswapd().\n\n&gt; BUG: unable to handle page fault for address: 00000000000033f3\n&gt; #PF: supervisor read access in kernel mode\n&gt; #PF: error_code(0x0000) - not-present page\n&gt; PGD 0 P4D 0\n&gt; Oops: 0000 [#1] PREEMPT SMP NOPTI\n&gt; CPU: 2 PID: 895 Comm: masim Not tainted 6.6.0-dirty #255\n&gt; Hardware name: QEMU Standard PC (i440FX + PIIX, 1996), BIOS\n&gt;    rel-1.16.0-0-gd239552ce722-prebuilt.qemu.org 04/01/2014\n&gt; RIP: 0010:wakeup_kswapd (./linux/mm/vmscan.c:7812)\n&gt; Code: (omitted)\n&gt; RSP: 0000:ffffc90004257d58 EFLAGS: 00010286\n&gt; RAX: ffffffffffffffff RBX: ffff88883fff0480 RCX: 0000000000000003\n&gt; RDX: 0000000000000000 RSI: 0000000000000000 RDI: ffff88883fff0480\n&gt; RBP: ffffffffffffffff R08: ff0003ffffffffff R09: ffffffffffffffff\n&gt; R10: ffff888106c95540 R11: 0000000055555554 R12: 0000000000000003\n&gt; R13: 0000000000000000 R14: 0000000000000000 R15: ffff88883fff0940\n&gt; FS:  00007fc4b8124740(0000) GS:ffff888827c00000(0000) knlGS:0000000000000000\n&gt; CS:  0010 DS: 0000 ES: 0000 CR0: 0000000080050033\n&gt; CR2: 00000000000033f3 CR3: 000000026cc08004 CR4: 0000000000770ee0\n&gt; DR0: 0000000000000000 DR1: 0000000000000000 DR2: 0000000000000000\n&gt; DR3: 0000000000000000 DR6: 00000000fffe0ff0 DR7: 0000000000000400\n&gt; PKRU: 55555554\n&gt; Call Trace:\n&gt;  &lt;TASK&gt;\n&gt; ? __die\n&gt; ? page_fault_oops\n&gt; ? __pte_offset_map_lock\n&gt; ? exc_page_fault\n&gt; ? asm_exc_page_fault\n&gt; ? wakeup_kswapd\n&gt; migrate_misplaced_page\n&gt; __handle_mm_fault\n&gt; handle_mm_fault\n&gt; do_user_addr_fault\n&gt; exc_page_fault\n&gt; asm_exc_page_fault\n&gt; RIP: 0033:0x55b897ba0808\n&gt; Code: (omitted)\n&gt; RSP: 002b:00007ffeefa821a0 EFLAGS: 00010287\n&gt; RAX: 000055b89983acd0 RBX: 00007ffeefa823f8 RCX: 000055b89983acd0\n&gt; RDX: 00007fc2f8122010 RSI: 0000000000020000 RDI: 000055b89983acd0\n&gt; RBP: 00007ffeefa821a0 R08: 0000000000000037 R09: 0000000000000075\n&gt; R10: 0000000000000000 R11: 0000000000000202 R12: 0000000000000000\n&gt; R13: 00007ffeefa82410 R14: 000055b897ba5dd8 R15: 00007fc4b8340000\n&gt;  &lt;/TASK&gt;</t>
  </si>
  <si>
    <t>CVE-2024-26782</t>
  </si>
  <si>
    <t>In the Linux kernel, the following vulnerability has been resolved:\n\nmptcp: fix double-free on socket dismantle\n\nwhen MPTCP server accepts an incoming connection, it clones its listener\nsocket. However, the pointer to 'inet_opt' for the new socket has the same\nvalue as the original one: as a consequence, on program exit it's possible\nto observe the following splat:\n\n  BUG: KASAN: double-free in inet_sock_destruct+0x54f/0x8b0\n  Free of addr ffff888485950880 by task swapper/25/0\n\n  CPU: 25 PID: 0 Comm: swapper/25 Kdump: loaded Not tainted 6.8.0-rc1+ #609\n  Hardware name: Supermicro SYS-6027R-72RF/X9DRH-7TF/7F/iTF/iF, BIOS 3.0  07/26/2013\n  Call Trace:\n   &lt;IRQ&gt;\n   dump_stack_lvl+0x32/0x50\n   print_report+0xca/0x620\n   kasan_report_invalid_free+0x64/0x90\n   __kasan_slab_free+0x1aa/0x1f0\n   kfree+0xed/0x2e0\n   inet_sock_destruct+0x54f/0x8b0\n   __sk_destruct+0x48/0x5b0\n   rcu_do_batch+0x34e/0xd90\n   rcu_core+0x559/0xac0\n   __do_softirq+0x183/0x5a4\n   irq_exit_rcu+0x12d/0x170\n   sysvec_apic_timer_interrupt+0x6b/0x80\n   &lt;/IRQ&gt;\n   &lt;TASK&gt;\n   asm_sysvec_apic_timer_interrupt+0x16/0x20\n  RIP: 0010:cpuidle_enter_state+0x175/0x300\n  Code: 30 00 0f 84 1f 01 00 00 83 e8 01 83 f8 ff 75 e5 48 83 c4 18 44 89 e8 5b 5d 41 5c 41 5d 41 5e 41 5f c3 cc cc cc cc fb 45 85 ed &lt;0f&gt; 89 60 ff ff ff 48 c1 e5 06 48 c7 43 18 00 00 00 00 48 83 44 2b\n  RSP: 0018:ffff888481cf7d90 EFLAGS: 00000202\n  RAX: 0000000000000000 RBX: ffff88887facddc8 RCX: 0000000000000000\n  RDX: 1ffff1110ff588b1 RSI: 0000000000000019 RDI: ffff88887fac4588\n  RBP: 0000000000000004 R08: 0000000000000002 R09: 0000000000043080\n  R10: 0009b02ea273363f R11: ffff88887fabf42b R12: ffffffff932592e0\n  R13: 0000000000000004 R14: 0000000000000000 R15: 00000022c880ec80\n   cpuidle_enter+0x4a/0xa0\n   do_idle+0x310/0x410\n   cpu_startup_entry+0x51/0x60\n   start_secondary+0x211/0x270\n   secondary_startup_64_no_verify+0x184/0x18b\n   &lt;/TASK&gt;\n\n  Allocated by task 6853:\n   kasan_save_stack+0x1c/0x40\n   kasan_save_track+0x10/0x30\n   __kasan_kmalloc+0xa6/0xb0\n   __kmalloc+0x1eb/0x450\n   cipso_v4_sock_setattr+0x96/0x360\n   netlbl_sock_setattr+0x132/0x1f0\n   selinux_netlbl_socket_post_create+0x6c/0x110\n   selinux_socket_post_create+0x37b/0x7f0\n   security_socket_post_create+0x63/0xb0\n   __sock_create+0x305/0x450\n   __sys_socket_create.part.23+0xbd/0x130\n   __sys_socket+0x37/0xb0\n   __x64_sys_socket+0x6f/0xb0\n   do_syscall_64+0x83/0x160\n   entry_SYSCALL_64_after_hwframe+0x6e/0x76\n\n  Freed by task 6858:\n   kasan_save_stack+0x1c/0x40\n   kasan_save_track+0x10/0x30\n   kasan_save_free_info+0x3b/0x60\n   __kasan_slab_free+0x12c/0x1f0\n   kfree+0xed/0x2e0\n   inet_sock_destruct+0x54f/0x8b0\n   __sk_destruct+0x48/0x5b0\n   subflow_ulp_release+0x1f0/0x250\n   tcp_cleanup_ulp+0x6e/0x110\n   tcp_v4_destroy_sock+0x5a/0x3a0\n   inet_csk_destroy_sock+0x135/0x390\n   tcp_fin+0x416/0x5c0\n   tcp_data_queue+0x1bc8/0x4310\n   tcp_rcv_state_process+0x15a3/0x47b0\n   tcp_v4_do_rcv+0x2c1/0x990\n   tcp_v4_rcv+0x41fb/0x5ed0\n   ip_protocol_deliver_rcu+0x6d/0x9f0\n   ip_local_deliver_finish+0x278/0x360\n   ip_local_deliver+0x182/0x2c0\n   ip_rcv+0xb5/0x1c0\n   __netif_receive_skb_one_core+0x16e/0x1b0\n   process_backlog+0x1e3/0x650\n   __napi_poll+0xa6/0x500\n   net_rx_action+0x740/0xbb0\n   __do_softirq+0x183/0x5a4\n\n  The buggy address belongs to the object at ffff888485950880\n   which belongs to the cache kmalloc-64 of size 64\n  The buggy address is located 0 bytes inside of\n   64-byte region [ffff888485950880, ffff8884859508c0)\n\n  The buggy address belongs to the physical page:\n  page:0000000056d1e95e refcount:1 mapcount:0 mapping:0000000000000000 index:0xffff888485950700 pfn:0x485950\n  flags: 0x57ffffc0000800(slab|node=1|zone=2|lastcpupid=0x1fffff)\n  page_type: 0xffffffff()\n  raw: 0057ffffc0000800 ffff88810004c640 ffffea00121b8ac0 dead000000000006\n  raw: ffff888485950700 0000000000200019 00000001ffffffff 0000000000000000\n  page dumped because: kasan: bad access detected\n\n  Memory state around the buggy address:\n   ffff888485950780: fa fb fb\n---truncated---</t>
  </si>
  <si>
    <t>CVE-2024-26781</t>
  </si>
  <si>
    <t>In the Linux kernel, the following vulnerability has been resolved:\n\nmptcp: fix possible deadlock in subflow diag\n\nSyzbot and Eric reported a lockdep splat in the subflow diag:\n\n   WARNING: possible circular locking dependency detected\n   6.8.0-rc4-syzkaller-00212-g40b9385dd8e6 #0 Not tainted\n\n   syz-executor.2/24141 is trying to acquire lock:\n   ffff888045870130 (k-sk_lock-AF_INET6){+.+.}-{0:0}, at:\n   tcp_diag_put_ulp net/ipv4/tcp_diag.c:100 [inline]\n   ffff888045870130 (k-sk_lock-AF_INET6){+.+.}-{0:0}, at:\n   tcp_diag_get_aux+0x738/0x830 net/ipv4/tcp_diag.c:137\n\n   but task is already holding lock:\n   ffffc9000135e488 (&amp;h-&gt;lhash2[i].lock){+.+.}-{2:2}, at: spin_lock\n   include/linux/spinlock.h:351 [inline]\n   ffffc9000135e488 (&amp;h-&gt;lhash2[i].lock){+.+.}-{2:2}, at:\n   inet_diag_dump_icsk+0x39f/0x1f80 net/ipv4/inet_diag.c:1038\n\n   which lock already depends on the new lock.\n\n   the existing dependency chain (in reverse order) is:\n\n   -&gt; #1 (&amp;h-&gt;lhash2[i].lock){+.+.}-{2:2}:\n   lock_acquire+0x1e3/0x530 kernel/locking/lockdep.c:5754\n   __raw_spin_lock include/linux/spinlock_api_smp.h:133 [inline]\n   _raw_spin_lock+0x2e/0x40 kernel/locking/spinlock.c:154\n   spin_lock include/linux/spinlock.h:351 [inline]\n   __inet_hash+0x335/0xbe0 net/ipv4/inet_hashtables.c:743\n   inet_csk_listen_start+0x23a/0x320 net/ipv4/inet_connection_sock.c:1261\n   __inet_listen_sk+0x2a2/0x770 net/ipv4/af_inet.c:217\n   inet_listen+0xa3/0x110 net/ipv4/af_inet.c:239\n   rds_tcp_listen_init+0x3fd/0x5a0 net/rds/tcp_listen.c:316\n   rds_tcp_init_net+0x141/0x320 net/rds/tcp.c:577\n   ops_init+0x352/0x610 net/core/net_namespace.c:136\n   __register_pernet_operations net/core/net_namespace.c:1214 [inline]\n   register_pernet_operations+0x2cb/0x660 net/core/net_namespace.c:1283\n   register_pernet_device+0x33/0x80 net/core/net_namespace.c:1370\n   rds_tcp_init+0x62/0xd0 net/rds/tcp.c:735\n   do_one_initcall+0x238/0x830 init/main.c:1236\n   do_initcall_level+0x157/0x210 init/main.c:1298\n   do_initcalls+0x3f/0x80 init/main.c:1314\n   kernel_init_freeable+0x42f/0x5d0 init/main.c:1551\n   kernel_init+0x1d/0x2a0 init/main.c:1441\n   ret_from_fork+0x4b/0x80 arch/x86/kernel/process.c:147\n   ret_from_fork_asm+0x1b/0x30 arch/x86/entry/entry_64.S:242\n\n   -&gt; #0 (k-sk_lock-AF_INET6){+.+.}-{0:0}:\n   check_prev_add kernel/locking/lockdep.c:3134 [inline]\n   check_prevs_add kernel/locking/lockdep.c:3253 [inline]\n   validate_chain+0x18ca/0x58e0 kernel/locking/lockdep.c:3869\n   __lock_acquire+0x1345/0x1fd0 kernel/locking/lockdep.c:5137\n   lock_acquire+0x1e3/0x530 kernel/locking/lockdep.c:5754\n   lock_sock_fast include/net/sock.h:1723 [inline]\n   subflow_get_info+0x166/0xd20 net/mptcp/diag.c:28\n   tcp_diag_put_ulp net/ipv4/tcp_diag.c:100 [inline]\n   tcp_diag_get_aux+0x738/0x830 net/ipv4/tcp_diag.c:137\n   inet_sk_diag_fill+0x10ed/0x1e00 net/ipv4/inet_diag.c:345\n   inet_diag_dump_icsk+0x55b/0x1f80 net/ipv4/inet_diag.c:1061\n   __inet_diag_dump+0x211/0x3a0 net/ipv4/inet_diag.c:1263\n   inet_diag_dump_compat+0x1c1/0x2d0 net/ipv4/inet_diag.c:1371\n   netlink_dump+0x59b/0xc80 net/netlink/af_netlink.c:2264\n   __netlink_dump_start+0x5df/0x790 net/netlink/af_netlink.c:2370\n   netlink_dump_start include/linux/netlink.h:338 [inline]\n   inet_diag_rcv_msg_compat+0x209/0x4c0 net/ipv4/inet_diag.c:1405\n   sock_diag_rcv_msg+0xe7/0x410\n   netlink_rcv_skb+0x1e3/0x430 net/netlink/af_netlink.c:2543\n   sock_diag_rcv+0x2a/0x40 net/core/sock_diag.c:280\n   netlink_unicast_kernel net/netlink/af_netlink.c:1341 [inline]\n   netlink_unicast+0x7ea/0x980 net/netlink/af_netlink.c:1367\n   netlink_sendmsg+0xa3b/0xd70 net/netlink/af_netlink.c:1908\n   sock_sendmsg_nosec net/socket.c:730 [inline]\n   __sock_sendmsg+0x221/0x270 net/socket.c:745\n   ____sys_sendmsg+0x525/0x7d0 net/socket.c:2584\n   ___sys_sendmsg net/socket.c:2638 [inline]\n   __sys_sendmsg+0x2b0/0x3a0 net/socket.c:2667\n   do_syscall_64+0xf9/0x240\n   entry_SYSCALL_64_after_hwframe+0x6f/0x77\n\nAs noted by Eric we can break the lock dependency chain avoid\ndumping \n---truncated---</t>
  </si>
  <si>
    <t>CVE-2024-26780</t>
  </si>
  <si>
    <t>In the Linux kernel, the following vulnerability has been resolved:\n\naf_unix: Fix task hung while purging oob_skb in GC.\n\nsyzbot reported a task hung; at the same time, GC was looping infinitely\nin list_for_each_entry_safe() for OOB skb.  [0]\n\nsyzbot demonstrated that the list_for_each_entry_safe() was not actually\nsafe in this case.\n\nA single skb could have references for multiple sockets.  If we free such\na skb in the list_for_each_entry_safe(), the current and next sockets could\nbe unlinked in a single iteration.\n\nunix_notinflight() uses list_del_init() to unlink the socket, so the\nprefetched next socket forms a loop itself and list_for_each_entry_safe()\nnever stops.\n\nHere, we must use while() and make sure we always fetch the first socket.\n\n[0]:\nSending NMI from CPU 0 to CPUs 1:\nNMI backtrace for cpu 1\nCPU: 1 PID: 5065 Comm: syz-executor236 Not tainted 6.8.0-rc3-syzkaller-00136-g1f719a2f3fa6 #0\nHardware name: Google Google Compute Engine/Google Compute Engine, BIOS Google 01/25/2024\nRIP: 0010:preempt_count arch/x86/include/asm/preempt.h:26 [inline]\nRIP: 0010:check_kcov_mode kernel/kcov.c:173 [inline]\nRIP: 0010:__sanitizer_cov_trace_pc+0xd/0x60 kernel/kcov.c:207\nCode: cc cc cc cc 66 0f 1f 84 00 00 00 00 00 90 90 90 90 90 90 90 90 90 90 90 90 90 90 90 90 f3 0f 1e fa 65 48 8b 14 25 40 c2 03 00 &lt;65&gt; 8b 05 b4 7c 78 7e a9 00 01 ff 00 48 8b 34 24 74 0f f6 c4 01 74\nRSP: 0018:ffffc900033efa58 EFLAGS: 00000283\nRAX: ffff88807b077800 RBX: ffff88807b077800 RCX: 1ffffffff27b1189\nRDX: ffff88802a5a3b80 RSI: ffffffff8968488d RDI: ffff88807b077f70\nRBP: ffffc900033efbb0 R08: 0000000000000001 R09: fffffbfff27a900c\nR10: ffffffff93d48067 R11: ffffffff8ae000eb R12: ffff88807b077800\nR13: dffffc0000000000 R14: ffff88807b077e40 R15: 0000000000000001\nFS:  0000000000000000(0000) GS:ffff8880b9500000(0000) knlGS:0000000000000000\nCS:  0010 DS: 0000 ES: 0000 CR0: 0000000080050033\nCR2: 0000564f4fc1e3a8 CR3: 000000000d57a000 CR4: 00000000003506f0\nDR0: 0000000000000000 DR1: 0000000000000000 DR2: 0000000000000000\nDR3: 0000000000000000 DR6: 00000000fffe0ff0 DR7: 0000000000000400\nCall Trace:\n &lt;NMI&gt;\n &lt;/NMI&gt;\n &lt;TASK&gt;\n unix_gc+0x563/0x13b0 net/unix/garbage.c:319\n unix_release_sock+0xa93/0xf80 net/unix/af_unix.c:683\n unix_release+0x91/0xf0 net/unix/af_unix.c:1064\n __sock_release+0xb0/0x270 net/socket.c:659\n sock_close+0x1c/0x30 net/socket.c:1421\n __fput+0x270/0xb80 fs/file_table.c:376\n task_work_run+0x14f/0x250 kernel/task_work.c:180\n exit_task_work include/linux/task_work.h:38 [inline]\n do_exit+0xa8a/0x2ad0 kernel/exit.c:871\n do_group_exit+0xd4/0x2a0 kernel/exit.c:1020\n __do_sys_exit_group kernel/exit.c:1031 [inline]\n __se_sys_exit_group kernel/exit.c:1029 [inline]\n __x64_sys_exit_group+0x3e/0x50 kernel/exit.c:1029\n do_syscall_x64 arch/x86/entry/common.c:52 [inline]\n do_syscall_64+0xd5/0x270 arch/x86/entry/common.c:83\n entry_SYSCALL_64_after_hwframe+0x6f/0x77\nRIP: 0033:0x7f9d6cbdac09\nCode: Unable to access opcode bytes at 0x7f9d6cbdabdf.\nRSP: 002b:00007fff5952feb8 EFLAGS: 00000246 ORIG_RAX: 00000000000000e7\nRAX: ffffffffffffffda RBX: 0000000000000000 RCX: 00007f9d6cbdac09\nRDX: 000000000000003c RSI: 00000000000000e7 RDI: 0000000000000000\nRBP: 00007f9d6cc552b0 R08: ffffffffffffffb8 R09: 0000000000000006\nR10: 0000000000000006 R11: 0000000000000246 R12: 00007f9d6cc552b0\nR13: 0000000000000000 R14: 00007f9d6cc55d00 R15: 00007f9d6cbabe70\n &lt;/TASK&gt;</t>
  </si>
  <si>
    <t>CVE-2024-26777</t>
  </si>
  <si>
    <t>In the Linux kernel, the following vulnerability has been resolved:\n\nfbdev: sis: Error out if pixclock equals zero\n\nThe userspace program could pass any values to the driver through\nioctl() interface. If the driver doesn't check the value of pixclock,\nit may cause divide-by-zero error.\n\nIn sisfb_check_var(), var-&gt;pixclock is used as a divisor to caculate\ndrate before it is checked against zero. Fix this by checking it\nat the beginning.\n\nThis is similar to CVE-2022-3061 in i740fb which was fixed by\ncommit 15cf0b8.</t>
  </si>
  <si>
    <t>CVE-2024-26776</t>
  </si>
  <si>
    <t>In the Linux kernel, the following vulnerability has been resolved:\n\nspi: hisi-sfc-v3xx: Return IRQ_NONE if no interrupts were detected\n\nReturn IRQ_NONE from the interrupt handler when no interrupt was\ndetected. Because an empty interrupt will cause a null pointer error:\n\n    Unable to handle kernel NULL pointer dereference at virtual\n  address 0000000000000008\n    Call trace:\n        complete+0x54/0x100\n        hisi_sfc_v3xx_isr+0x2c/0x40 [spi_hisi_sfc_v3xx]\n        __handle_irq_event_percpu+0x64/0x1e0\n        handle_irq_event+0x7c/0x1cc</t>
  </si>
  <si>
    <t>CVE-2024-26774</t>
  </si>
  <si>
    <t>In the Linux kernel, the following vulnerability has been resolved:\n\next4: avoid dividing by 0 in mb_update_avg_fragment_size() when block bitmap corrupt\n\nDetermine if bb_fragments is 0 instead of determining bb_free to eliminate\nthe risk of dividing by zero when the block bitmap is corrupted.</t>
  </si>
  <si>
    <t>CVE-2024-26773</t>
  </si>
  <si>
    <t>In the Linux kernel, the following vulnerability has been resolved:\n\next4: avoid allocating blocks from corrupted group in ext4_mb_try_best_found()\n\nDetermine if the group block bitmap is corrupted before using ac_b_ex in\next4_mb_try_best_found() to avoid allocating blocks from a group with a\ncorrupted block bitmap in the following concurrency and making the\nsituation worse.\n\next4_mb_regular_allocator\n  ext4_lock_group(sb, group)\n  ext4_mb_good_group\n   // check if the group bbitmap is corrupted\n  ext4_mb_complex_scan_group\n   // Scan group gets ac_b_ex but doesn't use it\n  ext4_unlock_group(sb, group)\n                           ext4_mark_group_bitmap_corrupted(group)\n                           // The block bitmap was corrupted during\n                           // the group unlock gap.\n  ext4_mb_try_best_found\n    ext4_lock_group(ac-&gt;ac_sb, group)\n    ext4_mb_use_best_found\n      mb_mark_used\n      // Allocating blocks in block bitmap corrupted group</t>
  </si>
  <si>
    <t>CVE-2024-26772</t>
  </si>
  <si>
    <t>In the Linux kernel, the following vulnerability has been resolved:\n\next4: avoid allocating blocks from corrupted group in ext4_mb_find_by_goal()\n\nPlaces the logic for checking if the group's block bitmap is corrupt under\nthe protection of the group lock to avoid allocating blocks from the group\nwith a corrupted block bitmap.</t>
  </si>
  <si>
    <t>CVE-2024-26770</t>
  </si>
  <si>
    <t>In the Linux kernel, the following vulnerability has been resolved:\n\nHID: nvidia-shield: Add missing null pointer checks to LED initialization\n\ndevm_kasprintf() returns a pointer to dynamically allocated memory\nwhich can be NULL upon failure. Ensure the allocation was successful\nby checking the pointer validity.\n\n[jkosina@suse.com: tweak changelog a bit]</t>
  </si>
  <si>
    <t>CVE-2024-26769</t>
  </si>
  <si>
    <t>In the Linux kernel, the following vulnerability has been resolved:\n\nnvmet-fc: avoid deadlock on delete association path\n\nWhen deleting an association the shutdown path is deadlocking because we\ntry to flush the nvmet_wq nested. Avoid this by deadlock by deferring\nthe put work into its own work item.</t>
  </si>
  <si>
    <t>CVE-2024-26768</t>
  </si>
  <si>
    <t>In the Linux kernel, the following vulnerability has been resolved:\n\nLoongArch: Change acpi_core_pic[NR_CPUS] to acpi_core_pic[MAX_CORE_PIC]\n\nWith default config, the value of NR_CPUS is 64. When HW platform has\nmore then 64 cpus, system will crash on these platforms. MAX_CORE_PIC\nis the maximum cpu number in MADT table (max physical number) which can\nexceed the supported maximum cpu number (NR_CPUS, max logical number),\nbut kernel should not crash. Kernel should boot cpus with NR_CPUS, let\nthe remainder cpus stay in BIOS.\n\nThe potential crash reason is that the array acpi_core_pic[NR_CPUS] can\nbe overflowed when parsing MADT table, and it is obvious that CORE_PIC\nshould be corresponding to physical core rather than logical core, so it\nis better to define the array as acpi_core_pic[MAX_CORE_PIC].\n\nWith the patch, system can boot up 64 vcpus with qemu parameter -smp 128,\notherwise system will crash with the following message.\n\n[    0.000000] CPU 0 Unable to handle kernel paging request at virtual address 0000420000004259, era == 90000000037a5f0c, ra == 90000000037a46ec\n[    0.000000] Oops[#1]:\n[    0.000000] CPU: 0 PID: 0 Comm: swapper Not tainted 6.8.0-rc2+ #192\n[    0.000000] Hardware name: QEMU QEMU Virtual Machine, BIOS unknown 2/2/2022\n[    0.000000] pc 90000000037a5f0c ra 90000000037a46ec tp 9000000003c90000 sp 9000000003c93d60\n[    0.000000] a0 0000000000000019 a1 9000000003d93bc0 a2 0000000000000000 a3 9000000003c93bd8\n[    0.000000] a4 9000000003c93a74 a5 9000000083c93a67 a6 9000000003c938f0 a7 0000000000000005\n[    0.000000] t0 0000420000004201 t1 0000000000000000 t2 0000000000000001 t3 0000000000000001\n[    0.000000] t4 0000000000000003 t5 0000000000000000 t6 0000000000000030 t7 0000000000000063\n[    0.000000] t8 0000000000000014 u0 ffffffffffffffff s9 0000000000000000 s0 9000000003caee98\n[    0.000000] s1 90000000041b0480 s2 9000000003c93da0 s3 9000000003c93d98 s4 9000000003c93d90\n[    0.000000] s5 9000000003caa000 s6 000000000a7fd000 s7 000000000f556b60 s8 000000000e0a4330\n[    0.000000]    ra: 90000000037a46ec platform_init+0x214/0x250\n[    0.000000]   ERA: 90000000037a5f0c efi_runtime_init+0x30/0x94\n[    0.000000]  CRMD: 000000b0 (PLV0 -IE -DA +PG DACF=CC DACM=CC -WE)\n[    0.000000]  PRMD: 00000000 (PPLV0 -PIE -PWE)\n[    0.000000]  EUEN: 00000000 (-FPE -SXE -ASXE -BTE)\n[    0.000000]  ECFG: 00070800 (LIE=11 VS=7)\n[    0.000000] ESTAT: 00010000 [PIL] (IS= ECode=1 EsubCode=0)\n[    0.000000]  BADV: 0000420000004259\n[    0.000000]  PRID: 0014c010 (Loongson-64bit, Loongson-3A5000)\n[    0.000000] Modules linked in:\n[    0.000000] Process swapper (pid: 0, threadinfo=(____ptrval____), task=(____ptrval____))\n[    0.000000] Stack : 9000000003c93a14 9000000003800898 90000000041844f8 90000000037a46ec\n[    0.000000]         000000000a7fd000 0000000008290000 0000000000000000 0000000000000000\n[    0.000000]         0000000000000000 0000000000000000 00000000019d8000 000000000f556b60\n[    0.000000]         000000000a7fd000 000000000f556b08 9000000003ca7700 9000000003800000\n[    0.000000]         9000000003c93e50 9000000003800898 9000000003800108 90000000037a484c\n[    0.000000]         000000000e0a4330 000000000f556b60 000000000a7fd000 000000000f556b08\n[    0.000000]         9000000003ca7700 9000000004184000 0000000000200000 000000000e02b018\n[    0.000000]         000000000a7fd000 90000000037a0790 9000000003800108 0000000000000000\n[    0.000000]         0000000000000000 000000000e0a4330 000000000f556b60 000000000a7fd000\n[    0.000000]         000000000f556b08 000000000eaae298 000000000eaa5040 0000000000200000\n[    0.000000]         ...\n[    0.000000] Call Trace:\n[    0.000000] [&lt;90000000037a5f0c&gt;] efi_runtime_init+0x30/0x94\n[    0.000000] [&lt;90000000037a46ec&gt;] platform_init+0x214/0x250\n[    0.000000] [&lt;90000000037a484c&gt;] setup_arch+0x124/0x45c\n[    0.000000] [&lt;90000000037a0790&gt;] start_kernel+0x90/0x670\n[    0.000000] [&lt;900000000378b0d8&gt;] kernel_entry+0xd8/0xdc</t>
  </si>
  <si>
    <t>CVE-2024-26766</t>
  </si>
  <si>
    <t>In the Linux kernel, the following vulnerability has been resolved:\n\nIB/hfi1: Fix sdma.h tx-&gt;num_descs off-by-one error\n\nUnfortunately the commit `fd8958efe877` introduced another error\ncausing the `descs` array to overflow. This reults in further crashes\neasily reproducible by `sendmsg` system call.\n\n[ 1080.836473] general protection fault, probably for non-canonical address 0x400300015528b00a: 0000 [#1] PREEMPT SMP PTI\n[ 1080.869326] RIP: 0010:hfi1_ipoib_build_ib_tx_headers.constprop.0+0xe1/0x2b0 [hfi1]\n--\n[ 1080.974535] Call Trace:\n[ 1080.976990]  &lt;TASK&gt;\n[ 1081.021929]  hfi1_ipoib_send_dma_common+0x7a/0x2e0 [hfi1]\n[ 1081.027364]  hfi1_ipoib_send_dma_list+0x62/0x270 [hfi1]\n[ 1081.032633]  hfi1_ipoib_send+0x112/0x300 [hfi1]\n[ 1081.042001]  ipoib_start_xmit+0x2a9/0x2d0 [ib_ipoib]\n[ 1081.046978]  dev_hard_start_xmit+0xc4/0x210\n--\n[ 1081.148347]  __sys_sendmsg+0x59/0xa0\n\ncrash&gt; ipoib_txreq 0xffff9cfeba229f00\nstruct ipoib_txreq {\n  txreq = {\n    list = {\n      next = 0xffff9cfeba229f00,\n      prev = 0xffff9cfeba229f00\n    },\n    descp = 0xffff9cfeba229f40,\n    coalesce_buf = 0x0,\n    wait = 0xffff9cfea4e69a48,\n    complete = 0xffffffffc0fe0760 &lt;hfi1_ipoib_sdma_complete&gt;,\n    packet_len = 0x46d,\n    tlen = 0x0,\n    num_desc = 0x0,\n    desc_limit = 0x6,\n    next_descq_idx = 0x45c,\n    coalesce_idx = 0x0,\n    flags = 0x0,\n    descs = {{\n        qw = {0x8024000120dffb00, 0x4}  # SDMA_DESC0_FIRST_DESC_FLAG (bit 63)\n      }, {\n        qw = {  0x3800014231b108, 0x4}\n      }, {\n        qw = { 0x310000e4ee0fcf0, 0x8}\n      }, {\n        qw = {  0x3000012e9f8000, 0x8}\n      }, {\n        qw = {  0x59000dfb9d0000, 0x8}\n      }, {\n        qw = {  0x78000e02e40000, 0x8}\n      }}\n  },\n  sdma_hdr =  0x400300015528b000,  &lt;&lt;&lt; invalid pointer in the tx request structure\n  sdma_status = 0x0,                   SDMA_DESC0_LAST_DESC_FLAG (bit 62)\n  complete = 0x0,\n  priv = 0x0,\n  txq = 0xffff9cfea4e69880,\n  skb = 0xffff9d099809f400\n}\n\nIf an SDMA send consists of exactly 6 descriptors and requires dword\npadding (in the 7th descriptor), the sdma_txreq descriptor array is not\nproperly expanded and the packet will overflow into the container\nstructure. This results in a panic when the send completion runs. The\nexact panic varies depending on what elements of the container structure\nget corrupted. The fix is to use the correct expression in\n_pad_sdma_tx_descs() to test the need to expand the descriptor array.\n\nWith this patch the crashes are no longer reproducible and the machine is\nstable.</t>
  </si>
  <si>
    <t>CVE-2024-26765</t>
  </si>
  <si>
    <t>In the Linux kernel, the following vulnerability has been resolved:\n\nLoongArch: Disable IRQ before init_fn() for nonboot CPUs\n\nDisable IRQ before init_fn() for nonboot CPUs when hotplug, in order to\nsilence such warnings (and also avoid potential errors due to unexpected\ninterrupts):\n\nWARNING: CPU: 1 PID: 0 at kernel/rcu/tree.c:4503 rcu_cpu_starting+0x214/0x280\nCPU: 1 PID: 0 Comm: swapper/1 Not tainted 6.6.17+ #1198\npc 90000000048e3334 ra 90000000047bd56c tp 900000010039c000 sp 900000010039fdd0\na0 0000000000000001 a1 0000000000000006 a2 900000000802c040 a3 0000000000000000\na4 0000000000000001 a5 0000000000000004 a6 0000000000000000 a7 90000000048e3f4c\nt0 0000000000000001 t1 9000000005c70968 t2 0000000004000000 t3 000000000005e56e\nt4 00000000000002e4 t5 0000000000001000 t6 ffffffff80000000 t7 0000000000040000\nt8 9000000007931638 u0 0000000000000006 s9 0000000000000004 s0 0000000000000001\ns1 9000000006356ac0 s2 9000000007244000 s3 0000000000000001 s4 0000000000000001\ns5 900000000636f000 s6 7fffffffffffffff s7 9000000002123940 s8 9000000001ca55f8\n   ra: 90000000047bd56c tlb_init+0x24c/0x528\n  ERA: 90000000048e3334 rcu_cpu_starting+0x214/0x280\n CRMD: 000000b0 (PLV0 -IE -DA +PG DACF=CC DACM=CC -WE)\n PRMD: 00000000 (PPLV0 -PIE -PWE)\n EUEN: 00000000 (-FPE -SXE -ASXE -BTE)\n ECFG: 00071000 (LIE=12 VS=7)\nESTAT: 000c0000 [BRK] (IS= ECode=12 EsubCode=0)\n PRID: 0014c010 (Loongson-64bit, Loongson-3A5000)\nCPU: 1 PID: 0 Comm: swapper/1 Not tainted 6.6.17+ #1198\nStack : 0000000000000000 9000000006375000 9000000005b61878 900000010039c000\n        900000010039fa30 0000000000000000 900000010039fa38 900000000619a140\n        9000000006456888 9000000006456880 900000010039f950 0000000000000001\n        0000000000000001 cb0cb028ec7e52e1 0000000002b90000 9000000100348700\n        0000000000000000 0000000000000001 ffffffff916d12f1 0000000000000003\n        0000000000040000 9000000007930370 0000000002b90000 0000000000000004\n        9000000006366000 900000000619a140 0000000000000000 0000000000000004\n        0000000000000000 0000000000000009 ffffffffffc681f2 9000000002123940\n        9000000001ca55f8 9000000006366000 90000000047a4828 00007ffff057ded8\n        00000000000000b0 0000000000000000 0000000000000000 0000000000071000\n        ...\nCall Trace:\n[&lt;90000000047a4828&gt;] show_stack+0x48/0x1a0\n[&lt;9000000005b61874&gt;] dump_stack_lvl+0x84/0xcc\n[&lt;90000000047f60ac&gt;] __warn+0x8c/0x1e0\n[&lt;9000000005b0ab34&gt;] report_bug+0x1b4/0x280\n[&lt;9000000005b63110&gt;] do_bp+0x2d0/0x480\n[&lt;90000000047a2e20&gt;] handle_bp+0x120/0x1c0\n[&lt;90000000048e3334&gt;] rcu_cpu_starting+0x214/0x280\n[&lt;90000000047bd568&gt;] tlb_init+0x248/0x528\n[&lt;90000000047a4c44&gt;] per_cpu_trap_init+0x124/0x160\n[&lt;90000000047a19f4&gt;] cpu_probe+0x494/0xa00\n[&lt;90000000047b551c&gt;] start_secondary+0x3c/0xc0\n[&lt;9000000005b66134&gt;] smpboot_entry+0x50/0x58</t>
  </si>
  <si>
    <t>CVE-2024-26764</t>
  </si>
  <si>
    <t>In the Linux kernel, the following vulnerability has been resolved:\n\nfs/aio: Restrict kiocb_set_cancel_fn() to I/O submitted via libaio\n\nIf kiocb_set_cancel_fn() is called for I/O submitted via io_uring, the\nfollowing kernel warning appears:\n\nWARNING: CPU: 3 PID: 368 at fs/aio.c:598 kiocb_set_cancel_fn+0x9c/0xa8\nCall trace:\n kiocb_set_cancel_fn+0x9c/0xa8\n ffs_epfile_read_iter+0x144/0x1d0\n io_read+0x19c/0x498\n io_issue_sqe+0x118/0x27c\n io_submit_sqes+0x25c/0x5fc\n __arm64_sys_io_uring_enter+0x104/0xab0\n invoke_syscall+0x58/0x11c\n el0_svc_common+0xb4/0xf4\n do_el0_svc+0x2c/0xb0\n el0_svc+0x2c/0xa4\n el0t_64_sync_handler+0x68/0xb4\n el0t_64_sync+0x1a4/0x1a8\n\nFix this by setting the IOCB_AIO_RW flag for read and write I/O that is\nsubmitted by libaio.</t>
  </si>
  <si>
    <t>CVE-2024-26763</t>
  </si>
  <si>
    <t>In the Linux kernel, the following vulnerability has been resolved:\n\ndm-crypt: don't modify the data when using authenticated encryption\n\nIt was said that authenticated encryption could produce invalid tag when\nthe data that is being encrypted is modified [1]. So, fix this problem by\ncopying the data into the clone bio first and then encrypt them inside the\nclone bio.\n\nThis may reduce performance, but it is needed to prevent the user from\ncorrupting the device by writing data with O_DIRECT and modifying them at\nthe same time.\n\n[1] https://lore.kernel.org/all/20240207004723.GA35324@sol.localdomain/T/</t>
  </si>
  <si>
    <t>CVE-2024-26762</t>
  </si>
  <si>
    <t>In the Linux kernel, the following vulnerability has been resolved:\n\ncxl/pci: Skip to handle RAS errors if CXL.mem device is detached\n\nThe PCI AER model is an awkward fit for CXL error handling. While the\nexpectation is that a PCI device can escalate to link reset to recover\nfrom an AER event, the same reset on CXL amounts to a surprise memory\nhotplug of massive amounts of memory.\n\nAt present, the CXL error handler attempts some optimistic error\nhandling to unbind the device from the cxl_mem driver after reaping some\nRAS register values. This results in a "hopeful" attempt to unplug the\nmemory, but there is no guarantee that will succeed.\n\nA subsequent AER notification after the memdev unbind event can no\nlonger assume the registers are mapped. Check for memdev bind before\nreaping status register values to avoid crashes of the form:\n\n BUG: unable to handle page fault for address: ffa00000195e9100\n #PF: supervisor read access in kernel mode\n #PF: error_code(0x0000) - not-present page\n [...]\n RIP: 0010:__cxl_handle_ras+0x30/0x110 [cxl_core]\n [...]\n Call Trace:\n  &lt;TASK&gt;\n  ? __die+0x24/0x70\n  ? page_fault_oops+0x82/0x160\n  ? kernelmode_fixup_or_oops+0x84/0x110\n  ? exc_page_fault+0x113/0x170\n  ? asm_exc_page_fault+0x26/0x30\n  ? __pfx_dpc_reset_link+0x10/0x10\n  ? __cxl_handle_ras+0x30/0x110 [cxl_core]\n  ? find_cxl_port+0x59/0x80 [cxl_core]\n  cxl_handle_rp_ras+0xbc/0xd0 [cxl_core]\n  cxl_error_detected+0x6c/0xf0 [cxl_core]\n  report_error_detected+0xc7/0x1c0\n  pci_walk_bus+0x73/0x90\n  pcie_do_recovery+0x23f/0x330\n\nLonger term, the unbind and PCI_ERS_RESULT_DISCONNECT behavior might\nneed to be replaced with a new PCI_ERS_RESULT_PANIC.</t>
  </si>
  <si>
    <t>CVE-2024-26761</t>
  </si>
  <si>
    <t>In the Linux kernel, the following vulnerability has been resolved:\n\ncxl/pci: Fix disabling memory if DVSEC CXL Range does not match a CFMWS window\n\nThe Linux CXL subsystem is built on the assumption that HPA == SPA.\nThat is, the host physical address (HPA) the HDM decoder registers are\nprogrammed with are system physical addresses (SPA).\n\nDuring HDM decoder setup, the DVSEC CXL range registers (cxl-3.1,\n8.1.3.8) are checked if the memory is enabled and the CXL range is in\na HPA window that is described in a CFMWS structure of the CXL host\nbridge (cxl-3.1, 9.18.1.3).\n\nNow, if the HPA is not an SPA, the CXL range does not match a CFMWS\nwindow and the CXL memory range will be disabled then. The HDM decoder\nstops working which causes system memory being disabled and further a\nsystem hang during HDM decoder initialization, typically when a CXL\nenabled kernel boots.\n\nPrevent a system hang and do not disable the HDM decoder if the\ndecoder's CXL range is not found in a CFMWS window.\n\nNote the change only fixes a hardware hang, but does not implement\nHPA/SPA translation. Support for this can be added in a follow on\npatch series.</t>
  </si>
  <si>
    <t>CVE-2024-26759</t>
  </si>
  <si>
    <t>In the Linux kernel, the following vulnerability has been resolved:\n\nmm/swap: fix race when skipping swapcache\n\nWhen skipping swapcache for SWP_SYNCHRONOUS_IO, if two or more threads\nswapin the same entry at the same time, they get different pages (A, B). \nBefore one thread (T0) finishes the swapin and installs page (A) to the\nPTE, another thread (T1) could finish swapin of page (B), swap_free the\nentry, then swap out the possibly modified page reusing the same entry. \nIt breaks the pte_same check in (T0) because PTE value is unchanged,\ncausing ABA problem.  Thread (T0) will install a stalled page (A) into the\nPTE and cause data corruption.\n\nOne possible callstack is like this:\n\nCPU0                                 CPU1\n----                                 ----\ndo_swap_page()                       do_swap_page() with same entry\n&lt;direct swapin path&gt;                 &lt;direct swapin path&gt;\n&lt;alloc page A&gt;                       &lt;alloc page B&gt;\nswap_read_folio() &lt;- read to page A  swap_read_folio() &lt;- read to page B\n&lt;slow on later locks or interrupt&gt;   &lt;finished swapin first&gt;\n...                                  set_pte_at()\n                                     swap_free() &lt;- entry is free\n                                     &lt;write to page B, now page A stalled&gt;\n                                     &lt;swap out page B to same swap entry&gt;\npte_same() &lt;- Check pass, PTE seems\n              unchanged, but page A\n              is stalled!\nswap_free() &lt;- page B content lost!\nset_pte_at() &lt;- staled page A installed!\n\nAnd besides, for ZRAM, swap_free() allows the swap device to discard the\nentry content, so even if page (B) is not modified, if swap_read_folio()\non CPU0 happens later than swap_free() on CPU1, it may also cause data\nloss.\n\nTo fix this, reuse swapcache_prepare which will pin the swap entry using\nthe cache flag, and allow only one thread to swap it in, also prevent any\nparallel code from putting the entry in the cache.  Release the pin after\nPT unlocked.\n\nRacers just loop and wait since it's a rare and very short event.  A\nschedule_timeout_uninterruptible(1) call is added to avoid repeated page\nfaults wasting too much CPU, causing livelock or adding too much noise to\nperf statistics.  A similar livelock issue was described in commit\n029c4628b2eb ("mm: swap: get rid of livelock in swapin readahead")\n\nReproducer:\n\nThis race issue can be triggered easily using a well constructed\nreproducer and patched brd (with a delay in read path) [1]:\n\nWith latest 6.8 mainline, race caused data loss can be observed easily:\n$ gcc -g -lpthread test-thread-swap-race.c &amp;&amp; ./a.out\n  Polulating 32MB of memory region...\n  Keep swapping out...\n  Starting round 0...\n  Spawning 65536 workers...\n  32746 workers spawned, wait for done...\n  Round 0: Error on 0x5aa00, expected 32746, got 32743, 3 data loss!\n  Round 0: Error on 0x395200, expected 32746, got 32743, 3 data loss!\n  Round 0: Error on 0x3fd000, expected 32746, got 32737, 9 data loss!\n  Round 0 Failed, 15 data loss!\n\nThis reproducer spawns multiple threads sharing the same memory region\nusing a small swap device.  Every two threads updates mapped pages one by\none in opposite direction trying to create a race, with one dedicated\nthread keep swapping out the data out using madvise.\n\nThe reproducer created a reproduce rate of about once every 5 minutes, so\nthe race should be totally possible in production.\n\nAfter this patch, I ran the reproducer for over a few hundred rounds and\nno data loss observed.\n\nPerformance overhead is minimal, microbenchmark swapin 10G from 32G\nzram:\n\nBefore:     10934698 us\nAfter:      11157121 us\nCached:     13155355 us (Dropping SWP_SYNCHRONOUS_IO flag)\n\n[kasong@tencent.com: v4]\n  Link: https://lkml.kernel.org/r/20240219082040.7495-1-ryncsn@gmail.com</t>
  </si>
  <si>
    <t>CVE-2024-26758</t>
  </si>
  <si>
    <t>In the Linux kernel, the following vulnerability has been resolved:\n\nmd: Don't ignore suspended array in md_check_recovery()\n\nmddev_suspend() never stop sync_thread, hence it doesn't make sense to\nignore suspended array in md_check_recovery(), which might cause\nsync_thread can't be unregistered.\n\nAfter commit f52f5c71f3d4 ("md: fix stopping sync thread"), following\nhang can be triggered by test shell/integrity-caching.sh:\n\n1) suspend the array:\nraid_postsuspend\n mddev_suspend\n\n2) stop the array:\nraid_dtr\n md_stop\n  __md_stop_writes\n   stop_sync_thread\n    set_bit(MD_RECOVERY_INTR, &amp;mddev-&gt;recovery);\n    md_wakeup_thread_directly(mddev-&gt;sync_thread);\n    wait_event(..., !test_bit(MD_RECOVERY_RUNNING, &amp;mddev-&gt;recovery))\n\n3) sync thread done:\nmd_do_sync\n set_bit(MD_RECOVERY_DONE, &amp;mddev-&gt;recovery);\n md_wakeup_thread(mddev-&gt;thread);\n\n4) daemon thread can't unregister sync thread:\nmd_check_recovery\n if (mddev-&gt;suspended)\n   return; -&gt; return directly\n md_read_sync_thread\n clear_bit(MD_RECOVERY_RUNNING, &amp;mddev-&gt;recovery);\n -&gt; MD_RECOVERY_RUNNING can't be cleared, hence step 2 hang;\n\nThis problem is not just related to dm-raid, fix it by ignoring\nsuspended array in md_check_recovery(). And follow up patches will\nimprove dm-raid better to frozen sync thread during suspend.</t>
  </si>
  <si>
    <t>CVE-2024-26757</t>
  </si>
  <si>
    <t>In the Linux kernel, the following vulnerability has been resolved:\n\nmd: Don't ignore read-only array in md_check_recovery()\n\nUsually if the array is not read-write, md_check_recovery() won't\nregister new sync_thread in the first place. And if the array is\nread-write and sync_thread is registered, md_set_readonly() will\nunregister sync_thread before setting the array read-only. md/raid\nfollow this behavior hence there is no problem.\n\nAfter commit f52f5c71f3d4 ("md: fix stopping sync thread"), following\nhang can be triggered by test shell/integrity-caching.sh:\n\n1) array is read-only. dm-raid update super block:\nrs_update_sbs\n ro = mddev-&gt;ro\n mddev-&gt;ro = 0\n  -&gt; set array read-write\n md_update_sb\n\n2) register new sync thread concurrently.\n\n3) dm-raid set array back to read-only:\nrs_update_sbs\n mddev-&gt;ro = ro\n\n4) stop the array:\nraid_dtr\n md_stop\n  stop_sync_thread\n    set_bit(MD_RECOVERY_INTR, &amp;mddev-&gt;recovery);\n    md_wakeup_thread_directly(mddev-&gt;sync_thread);\n    wait_event(..., !test_bit(MD_RECOVERY_RUNNING, &amp;mddev-&gt;recovery))\n\n5) sync thread done:\n md_do_sync\n set_bit(MD_RECOVERY_DONE, &amp;mddev-&gt;recovery);\n md_wakeup_thread(mddev-&gt;thread);\n\n6) daemon thread can't unregister sync thread:\n md_check_recovery\n  if (!md_is_rdwr(mddev) &amp;&amp;\n      !test_bit(MD_RECOVERY_NEEDED, &amp;mddev-&gt;recovery))\n   return;\n  -&gt; -&gt; MD_RECOVERY_RUNNING can't be cleared, hence step 4 hang;\n\nThe root cause is that dm-raid manipulate 'mddev-&gt;ro' by itself,\nhowever, dm-raid really should stop sync thread before setting the\narray read-only. Unfortunately, I need to read more code before I\ncan refacter the handler of 'mddev-&gt;ro' in dm-raid, hence let's fix\nthe problem the easy way for now to prevent dm-raid regression.</t>
  </si>
  <si>
    <t>CVE-2024-26756</t>
  </si>
  <si>
    <t>In the Linux kernel, the following vulnerability has been resolved:\n\nmd: Don't register sync_thread for reshape directly\n\nCurrently, if reshape is interrupted, then reassemble the array will\nregister sync_thread directly from pers-&gt;run(), in this case\n'MD_RECOVERY_RUNNING' is set directly, however, there is no guarantee\nthat md_do_sync() will be executed, hence stop_sync_thread() will hang\nbecause 'MD_RECOVERY_RUNNING' can't be cleared.\n\nLast patch make sure that md_do_sync() will set MD_RECOVERY_DONE,\nhowever, following hang can still be triggered by dm-raid test\nshell/lvconvert-raid-reshape.sh occasionally:\n\n[root@fedora ~]# cat /proc/1982/stack\n[&lt;0&gt;] stop_sync_thread+0x1ab/0x270 [md_mod]\n[&lt;0&gt;] md_frozen_sync_thread+0x5c/0xa0 [md_mod]\n[&lt;0&gt;] raid_presuspend+0x1e/0x70 [dm_raid]\n[&lt;0&gt;] dm_table_presuspend_targets+0x40/0xb0 [dm_mod]\n[&lt;0&gt;] __dm_destroy+0x2a5/0x310 [dm_mod]\n[&lt;0&gt;] dm_destroy+0x16/0x30 [dm_mod]\n[&lt;0&gt;] dev_remove+0x165/0x290 [dm_mod]\n[&lt;0&gt;] ctl_ioctl+0x4bb/0x7b0 [dm_mod]\n[&lt;0&gt;] dm_ctl_ioctl+0x11/0x20 [dm_mod]\n[&lt;0&gt;] vfs_ioctl+0x21/0x60\n[&lt;0&gt;] __x64_sys_ioctl+0xb9/0xe0\n[&lt;0&gt;] do_syscall_64+0xc6/0x230\n[&lt;0&gt;] entry_SYSCALL_64_after_hwframe+0x6c/0x74\n\nMeanwhile mddev-&gt;recovery is:\nMD_RECOVERY_RUNNING |\nMD_RECOVERY_INTR |\nMD_RECOVERY_RESHAPE |\nMD_RECOVERY_FROZEN\n\nFix this problem by remove the code to register sync_thread directly\nfrom raid10 and raid5. And let md_check_recovery() to register\nsync_thread.</t>
  </si>
  <si>
    <t>CVE-2024-26755</t>
  </si>
  <si>
    <t>In the Linux kernel, the following vulnerability has been resolved:\n\nmd: Don't suspend the array for interrupted reshape\n\nmd_start_sync() will suspend the array if there are spares that can be\nadded or removed from conf, however, if reshape is still in progress,\nthis won't happen at all or data will be corrupted(remove_and_add_spares\nwon't be called from md_choose_sync_action for reshape), hence there is\nno need to suspend the array if reshape is not done yet.\n\nMeanwhile, there is a potential deadlock for raid456:\n\n1) reshape is interrupted;\n\n2) set one of the disk WantReplacement, and add a new disk to the array,\n   however, recovery won't start until the reshape is finished;\n\n3) then issue an IO across reshpae position, this IO will wait for\n   reshape to make progress;\n\n4) continue to reshape, then md_start_sync() found there is a spare disk\n   that can be added to conf, mddev_suspend() is called;\n\nStep 4 and step 3 is waiting for each other, deadlock triggered. Noted\nthis problem is found by code review, and it's not reporduced yet.\n\nFix this porblem by don't suspend the array for interrupted reshape,\nthis is safe because conf won't be changed until reshape is done.</t>
  </si>
  <si>
    <t>CVE-2024-26753</t>
  </si>
  <si>
    <t>In the Linux kernel, the following vulnerability has been resolved:\n\ncrypto: virtio/akcipher - Fix stack overflow on memcpy\n\nsizeof(struct virtio_crypto_akcipher_session_para) is less than\nsizeof(struct virtio_crypto_op_ctrl_req::u), copying more bytes from\nstack variable leads stack overflow. Clang reports this issue by\ncommands:\nmake -j CC=clang-14 mrproper &gt;/dev/null 2&gt;&amp;1\nmake -j O=/tmp/crypto-build CC=clang-14 allmodconfig &gt;/dev/null 2&gt;&amp;1\nmake -j O=/tmp/crypto-build W=1 CC=clang-14 drivers/crypto/virtio/\n  virtio_crypto_akcipher_algs.o</t>
  </si>
  <si>
    <t>memcpy to wrong type</t>
  </si>
  <si>
    <t>https://git.kernel.org/pub/scm/linux/kernel/git/stable/linux.git/commit/?id=37077ed16c7793e21b005979d33f8a61565b7e86</t>
  </si>
  <si>
    <t>CVE-2024-26752</t>
  </si>
  <si>
    <t>In the Linux kernel, the following vulnerability has been resolved:\n\nl2tp: pass correct message length to ip6_append_data\n\nl2tp_ip6_sendmsg needs to avoid accounting for the transport header\ntwice when splicing more data into an already partially-occupied skbuff.\n\nTo manage this, we check whether the skbuff contains data using\nskb_queue_empty when deciding how much data to append using\nip6_append_data.\n\nHowever, the code which performed the calculation was incorrect:\n\n     ulen = len + skb_queue_empty(&amp;sk-&gt;sk_write_queue) ? transhdrlen : 0;\n\n...due to C operator precedence, this ends up setting ulen to\ntranshdrlen for messages with a non-zero length, which results in\ncorrupted packets on the wire.\n\nAdd parentheses to correct the calculation in line with the original\nintent.</t>
  </si>
  <si>
    <t>CVE-2024-26751</t>
  </si>
  <si>
    <t>In the Linux kernel, the following vulnerability has been resolved:\n\nARM: ep93xx: Add terminator to gpiod_lookup_table\n\nWithout the terminator, if a con_id is passed to gpio_find() that\ndoes not exist in the lookup table the function will not stop looping\ncorrectly, and eventually cause an oops.</t>
  </si>
  <si>
    <t>CVE-2024-26750</t>
  </si>
  <si>
    <t>In the Linux kernel, the following vulnerability has been resolved:\n\naf_unix: Drop oob_skb ref before purging queue in GC.\n\nsyzbot reported another task hung in __unix_gc().  [0]\n\nThe current while loop assumes that all of the left candidates\nhave oob_skb and calling kfree_skb(oob_skb) releases the remaining\ncandidates.\n\nHowever, I missed a case that oob_skb has self-referencing fd and\nanother fd and the latter sk is placed before the former in the\ncandidate list.  Then, the while loop never proceeds, resulting\nthe task hung.\n\n__unix_gc() has the same loop just before purging the collected skb,\nso we can call kfree_skb(oob_skb) there and let __skb_queue_purge()\nrelease all inflight sockets.\n\n[0]:\nSending NMI from CPU 0 to CPUs 1:\nNMI backtrace for cpu 1\nCPU: 1 PID: 2784 Comm: kworker/u4:8 Not tainted 6.8.0-rc4-syzkaller-01028-g71b605d32017 #0\nHardware name: Google Google Compute Engine/Google Compute Engine, BIOS Google 01/25/2024\nWorkqueue: events_unbound __unix_gc\nRIP: 0010:__sanitizer_cov_trace_pc+0x0/0x70 kernel/kcov.c:200\nCode: 89 fb e8 23 00 00 00 48 8b 3d 84 f5 1a 0c 48 89 de 5b e9 43 26 57 00 0f 1f 00 90 90 90 90 90 90 90 90 90 90 90 90 90 90 90 90 &lt;f3&gt; 0f 1e fa 48 8b 04 24 65 48 8b 0d 90 52 70 7e 65 8b 15 91 52 70\nRSP: 0018:ffffc9000a17fa78 EFLAGS: 00000287\nRAX: ffffffff8a0a6108 RBX: ffff88802b6c2640 RCX: ffff88802c0b3b80\nRDX: 0000000000000000 RSI: 0000000000000002 RDI: 0000000000000000\nRBP: ffffc9000a17fbf0 R08: ffffffff89383f1d R09: 1ffff1100ee5ff84\nR10: dffffc0000000000 R11: ffffed100ee5ff85 R12: 1ffff110056d84ee\nR13: ffffc9000a17fae0 R14: 0000000000000000 R15: ffffffff8f47b840\nFS:  0000000000000000(0000) GS:ffff8880b9500000(0000) knlGS:0000000000000000\nCS:  0010 DS: 0000 ES: 0000 CR0: 0000000080050033\nCR2: 00007ffef5687ff8 CR3: 0000000029b34000 CR4: 00000000003506f0\nDR0: 0000000000000000 DR1: 0000000000000000 DR2: 0000000000000000\nDR3: 0000000000000000 DR6: 00000000fffe0ff0 DR7: 0000000000000400\nCall Trace:\n &lt;NMI&gt;\n &lt;/NMI&gt;\n &lt;TASK&gt;\n __unix_gc+0xe69/0xf40 net/unix/garbage.c:343\n process_one_work kernel/workqueue.c:2633 [inline]\n process_scheduled_works+0x913/0x1420 kernel/workqueue.c:2706\n worker_thread+0xa5f/0x1000 kernel/workqueue.c:2787\n kthread+0x2ef/0x390 kernel/kthread.c:388\n ret_from_fork+0x4b/0x80 arch/x86/kernel/process.c:147\n ret_from_fork_asm+0x1b/0x30 arch/x86/entry/entry_64.S:242\n &lt;/TASK&gt;</t>
  </si>
  <si>
    <t>CVE-2024-26748</t>
  </si>
  <si>
    <t>In the Linux kernel, the following vulnerability has been resolved:\n\nusb: cdns3: fix memory double free when handle zero packet\n\n829  if (request-&gt;complete) {\n830          spin_unlock(&amp;priv_dev-&gt;lock);\n831          usb_gadget_giveback_request(&amp;priv_ep-&gt;endpoint,\n832                                    request);\n833          spin_lock(&amp;priv_dev-&gt;lock);\n834  }\n835\n836  if (request-&gt;buf == priv_dev-&gt;zlp_buf)\n837      cdns3_gadget_ep_free_request(&amp;priv_ep-&gt;endpoint, request);\n\nDriver append an additional zero packet request when queue a packet, which\nlength mod max packet size is 0. When transfer complete, run to line 831,\nusb_gadget_giveback_request() will free this requestion. 836 condition is\ntrue, so cdns3_gadget_ep_free_request() free this request again.\n\nLog:\n\n[ 1920.140696][  T150] BUG: KFENCE: use-after-free read in cdns3_gadget_giveback+0x134/0x2c0 [cdns3]\n[ 1920.140696][  T150]\n[ 1920.151837][  T150] Use-after-free read at 0x000000003d1cd10b (in kfence-#36):\n[ 1920.159082][  T150]  cdns3_gadget_giveback+0x134/0x2c0 [cdns3]\n[ 1920.164988][  T150]  cdns3_transfer_completed+0x438/0x5f8 [cdns3]\n\nAdd check at line 829, skip call usb_gadget_giveback_request() if it is\nadditional zero length packet request. Needn't call\nusb_gadget_giveback_request() because it is allocated in this driver.</t>
  </si>
  <si>
    <t>CVE-2024-26747</t>
  </si>
  <si>
    <t>In the Linux kernel, the following vulnerability has been resolved:\n\nusb: roles: fix NULL pointer issue when put module's reference\n\nIn current design, usb role class driver will get usb_role_switch parent's\nmodule reference after the user get usb_role_switch device and put the\nreference after the user put the usb_role_switch device. However, the\nparent device of usb_role_switch may be removed before the user put the\nusb_role_switch. If so, then, NULL pointer issue will be met when the user\nput the parent module's reference.\n\nThis will save the module pointer in structure of usb_role_switch. Then,\nwe don't need to find module by iterating long relations.</t>
  </si>
  <si>
    <t>CVE-2024-26746</t>
  </si>
  <si>
    <t>In the Linux kernel, the following vulnerability has been resolved:\n\ndmaengine: idxd: Ensure safe user copy of completion record\n\nIf CONFIG_HARDENED_USERCOPY is enabled, copying completion record from\nevent log cache to user triggers a kernel bug.\n\n[ 1987.159822] usercopy: Kernel memory exposure attempt detected from SLUB object 'dsa0' (offset 74, size 31)!\n[ 1987.170845] ------------[ cut here ]------------\n[ 1987.176086] kernel BUG at mm/usercopy.c:102!\n[ 1987.180946] invalid opcode: 0000 [#1] PREEMPT SMP NOPTI\n[ 1987.186866] CPU: 17 PID: 528 Comm: kworker/17:1 Not tainted 6.8.0-rc2+ #5\n[ 1987.194537] Hardware name: Intel Corporation AvenueCity/AvenueCity, BIOS BHSDCRB1.86B.2492.D03.2307181620 07/18/2023\n[ 1987.206405] Workqueue: wq0.0 idxd_evl_fault_work [idxd]\n[ 1987.212338] RIP: 0010:usercopy_abort+0x72/0x90\n[ 1987.217381] Code: 58 65 9c 50 48 c7 c2 17 85 61 9c 57 48 c7 c7 98 fd 6b 9c 48 0f 44 d6 48 c7 c6 b3 08 62 9c 4c 89 d1 49 0f 44 f3 e8 1e 2e d5 ff &lt;0f&gt; 0b 49 c7 c1 9e 42 61 9c 4c 89 cf 4d 89 c8 eb a9 66 66 2e 0f 1f\n[ 1987.238505] RSP: 0018:ff62f5cf20607d60 EFLAGS: 00010246\n[ 1987.244423] RAX: 000000000000005f RBX: 000000000000001f RCX: 0000000000000000\n[ 1987.252480] RDX: 0000000000000000 RSI: ffffffff9c61429e RDI: 00000000ffffffff\n[ 1987.260538] RBP: ff62f5cf20607d78 R08: ff2a6a89ef3fffe8 R09: 00000000fffeffff\n[ 1987.268595] R10: ff2a6a89eed00000 R11: 0000000000000003 R12: ff2a66934849c89a\n[ 1987.276652] R13: 0000000000000001 R14: ff2a66934849c8b9 R15: ff2a66934849c899\n[ 1987.284710] FS:  0000000000000000(0000) GS:ff2a66b22fe40000(0000) knlGS:0000000000000000\n[ 1987.293850] CS:  0010 DS: 0000 ES: 0000 CR0: 0000000080050033\n[ 1987.300355] CR2: 00007fe291a37000 CR3: 000000010fbd4005 CR4: 0000000000f71ef0\n[ 1987.308413] DR0: 0000000000000000 DR1: 0000000000000000 DR2: 0000000000000000\n[ 1987.316470] DR3: 0000000000000000 DR6: 00000000fffe07f0 DR7: 0000000000000400\n[ 1987.324527] PKRU: 55555554\n[ 1987.327622] Call Trace:\n[ 1987.330424]  &lt;TASK&gt;\n[ 1987.332826]  ? show_regs+0x6e/0x80\n[ 1987.336703]  ? die+0x3c/0xa0\n[ 1987.339988]  ? do_trap+0xd4/0xf0\n[ 1987.343662]  ? do_error_trap+0x75/0xa0\n[ 1987.347922]  ? usercopy_abort+0x72/0x90\n[ 1987.352277]  ? exc_invalid_op+0x57/0x80\n[ 1987.356634]  ? usercopy_abort+0x72/0x90\n[ 1987.360988]  ? asm_exc_invalid_op+0x1f/0x30\n[ 1987.365734]  ? usercopy_abort+0x72/0x90\n[ 1987.370088]  __check_heap_object+0xb7/0xd0\n[ 1987.374739]  __check_object_size+0x175/0x2d0\n[ 1987.379588]  idxd_copy_cr+0xa9/0x130 [idxd]\n[ 1987.384341]  idxd_evl_fault_work+0x127/0x390 [idxd]\n[ 1987.389878]  process_one_work+0x13e/0x300\n[ 1987.394435]  ? __pfx_worker_thread+0x10/0x10\n[ 1987.399284]  worker_thread+0x2f7/0x420\n[ 1987.403544]  ? _raw_spin_unlock_irqrestore+0x2b/0x50\n[ 1987.409171]  ? __pfx_worker_thread+0x10/0x10\n[ 1987.414019]  kthread+0x107/0x140\n[ 1987.417693]  ? __pfx_kthread+0x10/0x10\n[ 1987.421954]  ret_from_fork+0x3d/0x60\n[ 1987.426019]  ? __pfx_kthread+0x10/0x10\n[ 1987.430281]  ret_from_fork_asm+0x1b/0x30\n[ 1987.434744]  &lt;/TASK&gt;\n\nThe issue arises because event log cache is created using\nkmem_cache_create() which is not suitable for user copy.\n\nFix the issue by creating event log cache with\nkmem_cache_create_usercopy(), ensuring safe user copy.</t>
  </si>
  <si>
    <t>CVE-2024-26745</t>
  </si>
  <si>
    <t>In the Linux kernel, the following vulnerability has been resolved:\n\npowerpc/pseries/iommu: IOMMU table is not initialized for kdump over SR-IOV\n\nWhen kdump kernel tries to copy dump data over SR-IOV, LPAR panics due\nto NULL pointer exception:\n\n  Kernel attempted to read user page (0) - exploit attempt? (uid: 0)\n  BUG: Kernel NULL pointer dereference on read at 0x00000000\n  Faulting instruction address: 0xc000000020847ad4\n  Oops: Kernel access of bad area, sig: 11 [#1]\n  LE PAGE_SIZE=64K MMU=Radix SMP NR_CPUS=2048 NUMA pSeries\n  Modules linked in: mlx5_core(+) vmx_crypto pseries_wdt papr_scm libnvdimm mlxfw tls psample sunrpc fuse overlay squashfs loop\n  CPU: 12 PID: 315 Comm: systemd-udevd Not tainted 6.4.0-Test102+ #12\n  Hardware name: IBM,9080-HEX POWER10 (raw) 0x800200 0xf000006 of:IBM,FW1060.00 (NH1060_008) hv:phyp pSeries\n  NIP:  c000000020847ad4 LR: c00000002083b2dc CTR: 00000000006cd18c\n  REGS: c000000029162ca0 TRAP: 0300   Not tainted  (6.4.0-Test102+)\n  MSR:  800000000280b033 &lt;SF,VEC,VSX,EE,FP,ME,IR,DR,RI,LE&gt;  CR: 48288244  XER: 00000008\n  CFAR: c00000002083b2d8 DAR: 0000000000000000 DSISR: 40000000 IRQMASK: 1\n  ...\n  NIP _find_next_zero_bit+0x24/0x110\n  LR  bitmap_find_next_zero_area_off+0x5c/0xe0\n  Call Trace:\n    dev_printk_emit+0x38/0x48 (unreliable)\n    iommu_area_alloc+0xc4/0x180\n    iommu_range_alloc+0x1e8/0x580\n    iommu_alloc+0x60/0x130\n    iommu_alloc_coherent+0x158/0x2b0\n    dma_iommu_alloc_coherent+0x3c/0x50\n    dma_alloc_attrs+0x170/0x1f0\n    mlx5_cmd_init+0xc0/0x760 [mlx5_core]\n    mlx5_function_setup+0xf0/0x510 [mlx5_core]\n    mlx5_init_one+0x84/0x210 [mlx5_core]\n    probe_one+0x118/0x2c0 [mlx5_core]\n    local_pci_probe+0x68/0x110\n    pci_call_probe+0x68/0x200\n    pci_device_probe+0xbc/0x1a0\n    really_probe+0x104/0x540\n    __driver_probe_device+0xb4/0x230\n    driver_probe_device+0x54/0x130\n    __driver_attach+0x158/0x2b0\n    bus_for_each_dev+0xa8/0x130\n    driver_attach+0x34/0x50\n    bus_add_driver+0x16c/0x300\n    driver_register+0xa4/0x1b0\n    __pci_register_driver+0x68/0x80\n    mlx5_init+0xb8/0x100 [mlx5_core]\n    do_one_initcall+0x60/0x300\n    do_init_module+0x7c/0x2b0\n\nAt the time of LPAR dump, before kexec hands over control to kdump\nkernel, DDWs (Dynamic DMA Windows) are scanned and added to the FDT.\nFor the SR-IOV case, default DMA window "ibm,dma-window" is removed from\nthe FDT and DDW added, for the device.\n\nNow, kexec hands over control to the kdump kernel.\n\nWhen the kdump kernel initializes, PCI busses are scanned and IOMMU\ngroup/tables created, in pci_dma_bus_setup_pSeriesLP(). For the SR-IOV\ncase, there is no "ibm,dma-window". The original commit: b1fc44eaa9ba,\nfixes the path where memory is pre-mapped (direct mapped) to the DDW.\nWhen TCEs are direct mapped, there is no need to initialize IOMMU\ntables.\n\niommu_table_setparms_lpar() only considers "ibm,dma-window" property\nwhen initiallizing IOMMU table. In the scenario where TCEs are\ndynamically allocated for SR-IOV, newly created IOMMU table is not\ninitialized. Later, when the device driver tries to enter TCEs for the\nSR-IOV device, NULL pointer execption is thrown from iommu_area_alloc().\n\nThe fix is to initialize the IOMMU table with DDW property stored in the\nFDT. There are 2 points to remember:\n\n\t1. For the dedicated adapter, kdump kernel would encounter both\n\t   default and DDW in FDT. In this case, DDW property is used to\n\t   initialize the IOMMU table.\n\n\t2. A DDW could be direct or dynamic mapped. kdump kernel would\n\t   initialize IOMMU table and mark the existing DDW as\n\t   "dynamic". This works fine since, at the time of table\n\t   initialization, iommu_table_clear() makes some space in the\n\t   DDW, for some predefined number of TCEs which are needed for\n\t   kdump to succeed.</t>
  </si>
  <si>
    <t>CVE-2024-26742</t>
  </si>
  <si>
    <t>In the Linux kernel, the following vulnerability has been resolved:\n\nscsi: smartpqi: Fix disable_managed_interrupts\n\nCorrect blk-mq registration issue with module parameter\ndisable_managed_interrupts enabled.\n\nWhen we turn off the default PCI_IRQ_AFFINITY flag, the driver needs to\nregister with blk-mq using blk_mq_map_queues(). The driver is currently\ncalling blk_mq_pci_map_queues() which results in a stack trace and possibly\nundefined behavior.\n\nStack Trace:\n[    7.860089] scsi host2: smartpqi\n[    7.871934] WARNING: CPU: 0 PID: 238 at block/blk-mq-pci.c:52 blk_mq_pci_map_queues+0xca/0xd0\n[    7.889231] Modules linked in: sd_mod t10_pi sg uas smartpqi(+) crc32c_intel scsi_transport_sas usb_storage dm_mirror dm_region_hash dm_log dm_mod ipmi_devintf ipmi_msghandler fuse\n[    7.924755] CPU: 0 PID: 238 Comm: kworker/0:3 Not tainted 4.18.0-372.88.1.el8_6_smartpqi_test.x86_64 #1\n[    7.944336] Hardware name: HPE ProLiant DL380 Gen10/ProLiant DL380 Gen10, BIOS U30 03/08/2022\n[    7.963026] Workqueue: events work_for_cpu_fn\n[    7.978275] RIP: 0010:blk_mq_pci_map_queues+0xca/0xd0\n[    7.978278] Code: 48 89 de 89 c7 e8 f6 0f 4f 00 3b 05 c4 b7 8e 01 72 e1 5b 31 c0 5d 41 5c 41 5d 41 5e 41 5f e9 7d df 73 00 31 c0 e9 76 df 73 00 &lt;0f&gt; 0b eb bc 90 90 0f 1f 44 00 00 41 57 49 89 ff 41 56 41 55 41 54\n[    7.978280] RSP: 0018:ffffa95fc3707d50 EFLAGS: 00010216\n[    7.978283] RAX: 00000000ffffffff RBX: 0000000000000000 RCX: 0000000000000010\n[    7.978284] RDX: 0000000000000004 RSI: 0000000000000000 RDI: ffff9190c32d4310\n[    7.978286] RBP: 0000000000000000 R08: ffffa95fc3707d38 R09: ffff91929b81ac00\n[    7.978287] R10: 0000000000000001 R11: ffffa95fc3707ac0 R12: 0000000000000000\n[    7.978288] R13: ffff9190c32d4000 R14: 00000000ffffffff R15: ffff9190c4c950a8\n[    7.978290] FS:  0000000000000000(0000) GS:ffff9193efc00000(0000) knlGS:0000000000000000\n[    7.978292] CS:  0010 DS: 0000 ES: 0000 CR0: 0000000080050033\n[    8.172814] CR2: 000055d11166c000 CR3: 00000002dae10002 CR4: 00000000007706f0\n[    8.172816] DR0: 0000000000000000 DR1: 0000000000000000 DR2: 0000000000000000\n[    8.172817] DR3: 0000000000000000 DR6: 00000000fffe0ff0 DR7: 0000000000000400\n[    8.172818] PKRU: 55555554\n[    8.172819] Call Trace:\n[    8.172823]  blk_mq_alloc_tag_set+0x12e/0x310\n[    8.264339]  scsi_add_host_with_dma.cold.9+0x30/0x245\n[    8.279302]  pqi_ctrl_init+0xacf/0xc8e [smartpqi]\n[    8.294085]  ? pqi_pci_probe+0x480/0x4c8 [smartpqi]\n[    8.309015]  pqi_pci_probe+0x480/0x4c8 [smartpqi]\n[    8.323286]  local_pci_probe+0x42/0x80\n[    8.337855]  work_for_cpu_fn+0x16/0x20\n[    8.351193]  process_one_work+0x1a7/0x360\n[    8.364462]  ? create_worker+0x1a0/0x1a0\n[    8.379252]  worker_thread+0x1ce/0x390\n[    8.392623]  ? create_worker+0x1a0/0x1a0\n[    8.406295]  kthread+0x10a/0x120\n[    8.418428]  ? set_kthread_struct+0x50/0x50\n[    8.431532]  ret_from_fork+0x1f/0x40\n[    8.444137] ---[ end trace 1bf0173d39354506 ]---</t>
  </si>
  <si>
    <t>CVE-2024-26741</t>
  </si>
  <si>
    <t>In the Linux kernel, the following vulnerability has been resolved:\n\ndccp/tcp: Unhash sk from ehash for tb2 alloc failure after check_estalblished().\n\nsyzkaller reported a warning [0] in inet_csk_destroy_sock() with no\nrepro.\n\n  WARN_ON(inet_sk(sk)-&gt;inet_num &amp;&amp; !inet_csk(sk)-&gt;icsk_bind_hash);\n\nHowever, the syzkaller's log hinted that connect() failed just before\nthe warning due to FAULT_INJECTION.  [1]\n\nWhen connect() is called for an unbound socket, we search for an\navailable ephemeral port.  If a bhash bucket exists for the port, we\ncall __inet_check_established() or __inet6_check_established() to check\nif the bucket is reusable.\n\nIf reusable, we add the socket into ehash and set inet_sk(sk)-&gt;inet_num.\n\nLater, we look up the corresponding bhash2 bucket and try to allocate\nit if it does not exist.\n\nAlthough it rarely occurs in real use, if the allocation fails, we must\nrevert the changes by check_established().  Otherwise, an unconnected\nsocket could illegally occupy an ehash entry.\n\nNote that we do not put tw back into ehash because sk might have\nalready responded to a packet for tw and it would be better to free\ntw earlier under such memory presure.\n\n[0]:\nWARNING: CPU: 0 PID: 350830 at net/ipv4/inet_connection_sock.c:1193 inet_csk_destroy_sock (net/ipv4/inet_connection_sock.c:1193)\nModules linked in:\nHardware name: QEMU Standard PC (i440FX + PIIX, 1996), BIOS rel-1.16.0-0-gd239552ce722-prebuilt.qemu.org 04/01/2014\nRIP: 0010:inet_csk_destroy_sock (net/ipv4/inet_connection_sock.c:1193)\nCode: 41 5c 41 5d 41 5e e9 2d 4a 3d fd e8 28 4a 3d fd 48 89 ef e8 f0 cd 7d ff 5b 5d 41 5c 41 5d 41 5e e9 13 4a 3d fd e8 0e 4a 3d fd &lt;0f&gt; 0b e9 61 fe ff ff e8 02 4a 3d fd 4c 89 e7 be 03 00 00 00 e8 05\nRSP: 0018:ffffc9000b21fd38 EFLAGS: 00010293\nRAX: 0000000000000000 RBX: 0000000000009e78 RCX: ffffffff840bae40\nRDX: ffff88806e46c600 RSI: ffffffff840bb012 RDI: ffff88811755cca8\nRBP: ffff88811755c880 R08: 0000000000000003 R09: 0000000000000000\nR10: 0000000000009e78 R11: 0000000000000000 R12: ffff88811755c8e0\nR13: ffff88811755c892 R14: ffff88811755c918 R15: 0000000000000000\nFS:  00007f03e5243800(0000) GS:ffff88811ae00000(0000) knlGS:0000000000000000\nCS:  0010 DS: 0000 ES: 0000 CR0: 0000000080050033\nCR2: 0000001b32f21000 CR3: 0000000112ffe001 CR4: 0000000000770ef0\nPKRU: 55555554\nCall Trace:\n &lt;TASK&gt;\n ? inet_csk_destroy_sock (net/ipv4/inet_connection_sock.c:1193)\n dccp_close (net/dccp/proto.c:1078)\n inet_release (net/ipv4/af_inet.c:434)\n __sock_release (net/socket.c:660)\n sock_close (net/socket.c:1423)\n __fput (fs/file_table.c:377)\n __fput_sync (fs/file_table.c:462)\n __x64_sys_close (fs/open.c:1557 fs/open.c:1539 fs/open.c:1539)\n do_syscall_64 (arch/x86/entry/common.c:52 arch/x86/entry/common.c:83)\n entry_SYSCALL_64_after_hwframe (arch/x86/entry/entry_64.S:129)\nRIP: 0033:0x7f03e53852bb\nCode: 03 00 00 00 0f 05 48 3d 00 f0 ff ff 77 41 c3 48 83 ec 18 89 7c 24 0c e8 43 c9 f5 ff 8b 7c 24 0c 41 89 c0 b8 03 00 00 00 0f 05 &lt;48&gt; 3d 00 f0 ff ff 77 35 44 89 c7 89 44 24 0c e8 a1 c9 f5 ff 8b 44\nRSP: 002b:00000000005dfba0 EFLAGS: 00000293 ORIG_RAX: 0000000000000003\nRAX: ffffffffffffffda RBX: 0000000000000004 RCX: 00007f03e53852bb\nRDX: 0000000000000002 RSI: 0000000000000002 RDI: 0000000000000003\nRBP: 0000000000000000 R08: 0000000000000000 R09: 000000000000167c\nR10: 0000000008a79680 R11: 0000000000000293 R12: 00007f03e4e43000\nR13: 00007f03e4e43170 R14: 00007f03e4e43178 R15: 00007f03e4e43170\n &lt;/TASK&gt;\n\n[1]:\nFAULT_INJECTION: forcing a failure.\nname failslab, interval 1, probability 0, space 0, times 0\nCPU: 0 PID: 350833 Comm: syz-executor.1 Not tainted 6.7.0-12272-g2121c43f88f5 #9\nHardware name: QEMU Standard PC (i440FX + PIIX, 1996), BIOS rel-1.16.0-0-gd239552ce722-prebuilt.qemu.org 04/01/2014\nCall Trace:\n &lt;TASK&gt;\n dump_stack_lvl (lib/dump_stack.c:107 (discriminator 1))\n should_fail_ex (lib/fault-inject.c:52 lib/fault-inject.c:153)\n should_failslab (mm/slub.c:3748)\n kmem_cache_alloc (mm/slub.c:3763 mm/slub.c:3842 mm/slub.c:3867)\n inet_bind2_bucket_create \n---truncated---</t>
  </si>
  <si>
    <t>CVE-2024-26740</t>
  </si>
  <si>
    <t>In the Linux kernel, the following vulnerability has been resolved:\n\nnet/sched: act_mirred: use the backlog for mirred ingress\n\nThe test Davide added in commit ca22da2fbd69 ("act_mirred: use the backlog\nfor nested calls to mirred ingress") hangs our testing VMs every 10 or so\nruns, with the familiar tcp_v4_rcv -&gt; tcp_v4_rcv deadlock reported by\nlockdep.\n\nThe problem as previously described by Davide (see Link) is that\nif we reverse flow of traffic with the redirect (egress -&gt; ingress)\nwe may reach the same socket which generated the packet. And we may\nstill be holding its socket lock. The common solution to such deadlocks\nis to put the packet in the Rx backlog, rather than run the Rx path\ninline. Do that for all egress -&gt; ingress reversals, not just once\nwe started to nest mirred calls.\n\nIn the past there was a concern that the backlog indirection will\nlead to loss of error reporting / less accurate stats. But the current\nworkaround does not seem to address the issue.</t>
  </si>
  <si>
    <t>CVE-2024-26739</t>
  </si>
  <si>
    <t>In the Linux kernel, the following vulnerability has been resolved:\n\nnet/sched: act_mirred: don't override retval if we already lost the skb\n\nIf we're redirecting the skb, and haven't called tcf_mirred_forward(),\nyet, we need to tell the core to drop the skb by setting the retcode\nto SHOT. If we have called tcf_mirred_forward(), however, the skb\nis out of our hands and returning SHOT will lead to UaF.\n\nMove the retval override to the error path which actually need it.</t>
  </si>
  <si>
    <t>CVE-2024-26738</t>
  </si>
  <si>
    <t>In the Linux kernel, the following vulnerability has been resolved:\n\npowerpc/pseries/iommu: DLPAR add doesn't completely initialize pci_controller\n\nWhen a PCI device is dynamically added, the kernel oopses with a NULL\npointer dereference:\n\n  BUG: Kernel NULL pointer dereference on read at 0x00000030\n  Faulting instruction address: 0xc0000000006bbe5c\n  Oops: Kernel access of bad area, sig: 11 [#1]\n  LE PAGE_SIZE=64K MMU=Radix SMP NR_CPUS=2048 NUMA pSeries\n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fuse\n  CPU: 17 PID: 2685 Comm: drmgr Not tainted 6.7.0-203405+ #66\n  Hardware name: IBM,9080-HEX POWER10 (raw) 0x800200 0xf000006 of:IBM,FW1060.00 (NH1060_008) hv:phyp pSeries\n  NIP:  c0000000006bbe5c LR: c000000000a13e68 CTR: c0000000000579f8\n  REGS: c00000009924f240 TRAP: 0300   Not tainted  (6.7.0-203405+)\n  MSR:  8000000000009033 &lt;SF,EE,ME,IR,DR,RI,LE&gt;  CR: 24002220  XER: 20040006\n  CFAR: c000000000a13e64 DAR: 0000000000000030 DSISR: 40000000 IRQMASK: 0\n  ...\n  NIP sysfs_add_link_to_group+0x34/0x94\n  LR  iommu_device_link+0x5c/0x118\n  Call Trace:\n   iommu_init_device+0x26c/0x318 (unreliable)\n   iommu_device_link+0x5c/0x118\n   iommu_init_device+0xa8/0x318\n   iommu_probe_device+0xc0/0x134\n   iommu_bus_notifier+0x44/0x104\n   notifier_call_chain+0xb8/0x19c\n   blocking_notifier_call_chain+0x64/0x98\n   bus_notify+0x50/0x7c\n   device_add+0x640/0x918\n   pci_device_add+0x23c/0x298\n   of_create_pci_dev+0x400/0x884\n   of_scan_pci_dev+0x124/0x1b0\n   __of_scan_bus+0x78/0x18c\n   pcibios_scan_phb+0x2a4/0x3b0\n   init_phb_dynamic+0xb8/0x110\n   dlpar_add_slot+0x170/0x3b8 [rpadlpar_io]\n   add_slot_store.part.0+0xb4/0x130 [rpadlpar_io]\n   kobj_attr_store+0x2c/0x48\n   sysfs_kf_write+0x64/0x78\n   kernfs_fop_write_iter+0x1b0/0x290\n   vfs_write+0x350/0x4a0\n   ksys_write+0x84/0x140\n   system_call_exception+0x124/0x330\n   system_call_vectored_common+0x15c/0x2ec\n\nCommit a940904443e4 ("powerpc/iommu: Add iommu_ops to report capabilities\nand allow blocking domains") broke DLPAR add of PCI devices.\n\nThe above added iommu_device structure to pci_controller. During\nsystem boot, PCI devices are discovered and this newly added iommu_device\nstructure is initialized by a call to iommu_device_register().\n\nDuring DLPAR add of a PCI device, a new pci_controller structure is\nallocated but there are no calls made to iommu_device_register()\ninterface.\n\nFix is to register the iommu device during DLPAR add as well.</t>
  </si>
  <si>
    <t>CVE-2024-26737</t>
  </si>
  <si>
    <t>In the Linux kernel, the following vulnerability has been resolved:\n\nbpf: Fix racing between bpf_timer_cancel_and_free and bpf_timer_cancel\n\nThe following race is possible between bpf_timer_cancel_and_free\nand bpf_timer_cancel. It will lead a UAF on the timer-&gt;timer.\n\nbpf_timer_cancel();\n\tspin_lock();\n\tt = timer-&gt;time;\n\tspin_unlock();\n\n\t\t\t\t\tbpf_timer_cancel_and_free();\n\t\t\t\t\t\tspin_lock();\n\t\t\t\t\t\tt = timer-&gt;timer;\n\t\t\t\t\t\ttimer-&gt;timer = NULL;\n\t\t\t\t\t\tspin_unlock();\n\t\t\t\t\t\thrtimer_cancel(&amp;t-&gt;timer);\n\t\t\t\t\t\tkfree(t);\n\n\t/* UAF on t */\n\thrtimer_cancel(&amp;t-&gt;timer);\n\nIn bpf_timer_cancel_and_free, this patch frees the timer-&gt;timer\nafter a rcu grace period. This requires a rcu_head addition\nto the "struct bpf_hrtimer". Another kfree(t) happens in bpf_timer_init,\nthis does not need a kfree_rcu because it is still under the\nspin_lock and timer-&gt;timer has not been visible by others yet.\n\nIn bpf_timer_cancel, rcu_read_lock() is added because this helper\ncan be used in a non rcu critical section context (e.g. from\na sleepable bpf prog). Other timer-&gt;timer usages in helpers.c\nhave been audited, bpf_timer_cancel() is the only place where\ntimer-&gt;timer is used outside of the spin_lock.\n\nAnother solution considered is to mark a t-&gt;flag in bpf_timer_cancel\nand clear it after hrtimer_cancel() is done.  In bpf_timer_cancel_and_free,\nit busy waits for the flag to be cleared before kfree(t). This patch\ngoes with a straight forward solution and frees timer-&gt;timer after\na rcu grace period.</t>
  </si>
  <si>
    <t>CVE-2024-26736</t>
  </si>
  <si>
    <t>In the Linux kernel, the following vulnerability has been resolved:\n\nafs: Increase buffer size in afs_update_volume_status()\n\nThe max length of volume-&gt;vid value is 20 characters.\nSo increase idbuf[] size up to 24 to avoid overflow.\n\nFound by Linux Verification Center (linuxtesting.org) with SVACE.\n\n[DH: Actually, it's 20 + NUL, so increase it to 24 and use snprintf()]</t>
  </si>
  <si>
    <t>CVE-2024-26735</t>
  </si>
  <si>
    <t>In the Linux kernel, the following vulnerability has been resolved:\n\nipv6: sr: fix possible use-after-free and null-ptr-deref\n\nThe pernet operations structure for the subsystem must be registered\nbefore registering the generic netlink family.</t>
  </si>
  <si>
    <t>CVE-2024-26734</t>
  </si>
  <si>
    <t>In the Linux kernel, the following vulnerability has been resolved:\n\ndevlink: fix possible use-after-free and memory leaks in devlink_init()\n\nThe pernet operations structure for the subsystem must be registered\nbefore registering the generic netlink family.\n\nMake an unregister in case of unsuccessful registration.</t>
  </si>
  <si>
    <t>CVE-2024-26733</t>
  </si>
  <si>
    <t>In the Linux kernel, the following vulnerability has been resolved:\n\narp: Prevent overflow in arp_req_get().\n\nsyzkaller reported an overflown write in arp_req_get(). [0]\n\nWhen ioctl(SIOCGARP) is issued, arp_req_get() looks up an neighbour\nentry and copies neigh-&gt;ha to struct arpreq.arp_ha.sa_data.\n\nThe arp_ha here is struct sockaddr, not struct sockaddr_storage, so\nthe sa_data buffer is just 14 bytes.\n\nIn the splat below, 2 bytes are overflown to the next int field,\narp_flags.  We initialise the field just after the memcpy(), so it's\nnot a problem.\n\nHowever, when dev-&gt;addr_len is greater than 22 (e.g. MAX_ADDR_LEN),\narp_netmask is overwritten, which could be set as htonl(0xFFFFFFFFUL)\nin arp_ioctl() before calling arp_req_get().\n\nTo avoid the overflow, let's limit the max length of memcpy().\n\nNote that commit b5f0de6df6dc ("net: dev: Convert sa_data to flexible\narray in struct sockaddr") just silenced syzkaller.\n\n[0]:\nmemcpy: detected field-spanning write (size 16) of single field "r-&gt;arp_ha.sa_data" at net/ipv4/arp.c:1128 (size 14)\nWARNING: CPU: 0 PID: 144638 at net/ipv4/arp.c:1128 arp_req_get+0x411/0x4a0 net/ipv4/arp.c:1128\nModules linked in:\nCPU: 0 PID: 144638 Comm: syz-executor.4 Not tainted 6.1.74 #31\nHardware name: QEMU Standard PC (i440FX + PIIX, 1996), BIOS 1.16.0-debian-1.16.0-5 04/01/2014\nRIP: 0010:arp_req_get+0x411/0x4a0 net/ipv4/arp.c:1128\nCode: fd ff ff e8 41 42 de fb b9 0e 00 00 00 4c 89 fe 48 c7 c2 20 6d ab 87 48 c7 c7 80 6d ab 87 c6 05 25 af 72 04 01 e8 5f 8d ad fb &lt;0f&gt; 0b e9 6c fd ff ff e8 13 42 de fb be 03 00 00 00 4c 89 e7 e8 a6\nRSP: 0018:ffffc900050b7998 EFLAGS: 00010286\nRAX: 0000000000000000 RBX: ffff88803a815000 RCX: 0000000000000000\nRDX: 0000000000000000 RSI: ffffffff8641a44a RDI: 0000000000000001\nRBP: ffffc900050b7a98 R08: 0000000000000001 R09: 0000000000000000\nR10: 0000000000000000 R11: 203a7970636d656d R12: ffff888039c54000\nR13: 1ffff92000a16f37 R14: ffff88803a815084 R15: 0000000000000010\nFS:  00007f172bf306c0(0000) GS:ffff88805aa00000(0000) knlGS:0000000000000000\nCS:  0010 DS: 0000 ES: 0000 CR0: 0000000080050033\nCR2: 00007f172b3569f0 CR3: 0000000057f12005 CR4: 0000000000770ef0\nDR0: 0000000000000000 DR1: 0000000000000000 DR2: 0000000000000000\nDR3: 0000000000000000 DR6: 00000000fffe0ff0 DR7: 0000000000000400\nPKRU: 55555554\nCall Trace:\n &lt;TASK&gt;\n arp_ioctl+0x33f/0x4b0 net/ipv4/arp.c:1261\n inet_ioctl+0x314/0x3a0 net/ipv4/af_inet.c:981\n sock_do_ioctl+0xdf/0x260 net/socket.c:1204\n sock_ioctl+0x3ef/0x650 net/socket.c:1321\n vfs_ioctl fs/ioctl.c:51 [inline]\n __do_sys_ioctl fs/ioctl.c:870 [inline]\n __se_sys_ioctl fs/ioctl.c:856 [inline]\n __x64_sys_ioctl+0x18e/0x220 fs/ioctl.c:856\n do_syscall_x64 arch/x86/entry/common.c:51 [inline]\n do_syscall_64+0x37/0x90 arch/x86/entry/common.c:81\n entry_SYSCALL_64_after_hwframe+0x64/0xce\nRIP: 0033:0x7f172b262b8d\nCode: 66 2e 0f 1f 84 00 00 00 00 00 0f 1f 00 f3 0f 1e fa 48 89 f8 48 89 f7 48 89 d6 48 89 ca 4d 89 c2 4d 89 c8 4c 8b 4c 24 08 0f 05 &lt;48&gt; 3d 01 f0 ff ff 73 01 c3 48 c7 c1 b8 ff ff ff f7 d8 64 89 01 48\nRSP: 002b:00007f172bf300b8 EFLAGS: 00000246 ORIG_RAX: 0000000000000010\nRAX: ffffffffffffffda RBX: 00007f172b3abf80 RCX: 00007f172b262b8d\nRDX: 0000000020000000 RSI: 0000000000008954 RDI: 0000000000000003\nRBP: 00007f172b2d3493 R08: 0000000000000000 R09: 0000000000000000\nR10: 0000000000000000 R11: 0000000000000246 R12: 0000000000000000\nR13: 000000000000000b R14: 00007f172b3abf80 R15: 00007f172bf10000\n &lt;/TASK&gt;</t>
  </si>
  <si>
    <t>CVE-2024-26732</t>
  </si>
  <si>
    <t>In the Linux kernel, the following vulnerability has been resolved:\n\nnet: implement lockless setsockopt(SO_PEEK_OFF)\n\nsyzbot reported a lockdep violation [1] involving af_unix\nsupport of SO_PEEK_OFF.\n\nSince SO_PEEK_OFF is inherently not thread safe (it uses a per-socket\nsk_peek_off field), there is really no point to enforce a pointless\nthread safety in the kernel.\n\nAfter this patch :\n\n- setsockopt(SO_PEEK_OFF) no longer acquires the socket lock.\n\n- skb_consume_udp() no longer has to acquire the socket lock.\n\n- af_unix no longer needs a special version of sk_set_peek_off(),\n  because it does not lock u-&gt;iolock anymore.\n\nAs a followup, we could replace prot-&gt;set_peek_off to be a boolean\nand avoid an indirect call, since we always use sk_set_peek_off().\n\n[1]\n\nWARNING: possible circular locking dependency detected\n6.8.0-rc4-syzkaller-00267-g0f1dd5e91e2b #0 Not tainted\n\nsyz-executor.2/30025 is trying to acquire lock:\n ffff8880765e7d80 (&amp;u-&gt;iolock){+.+.}-{3:3}, at: unix_set_peek_off+0x26/0xa0 net/unix/af_unix.c:789\n\nbut task is already holding lock:\n ffff8880765e7930 (sk_lock-AF_UNIX){+.+.}-{0:0}, at: lock_sock include/net/sock.h:1691 [inline]\n ffff8880765e7930 (sk_lock-AF_UNIX){+.+.}-{0:0}, at: sockopt_lock_sock net/core/sock.c:1060 [inline]\n ffff8880765e7930 (sk_lock-AF_UNIX){+.+.}-{0:0}, at: sk_setsockopt+0xe52/0x3360 net/core/sock.c:1193\n\nwhich lock already depends on the new lock.\n\nthe existing dependency chain (in reverse order) is:\n\n-&gt; #1 (sk_lock-AF_UNIX){+.+.}-{0:0}:\n        lock_acquire+0x1e3/0x530 kernel/locking/lockdep.c:5754\n        lock_sock_nested+0x48/0x100 net/core/sock.c:3524\n        lock_sock include/net/sock.h:1691 [inline]\n        __unix_dgram_recvmsg+0x1275/0x12c0 net/unix/af_unix.c:2415\n        sock_recvmsg_nosec+0x18e/0x1d0 net/socket.c:1046\n        ____sys_recvmsg+0x3c0/0x470 net/socket.c:2801\n        ___sys_recvmsg net/socket.c:2845 [inline]\n        do_recvmmsg+0x474/0xae0 net/socket.c:2939\n        __sys_recvmmsg net/socket.c:3018 [inline]\n        __do_sys_recvmmsg net/socket.c:3041 [inline]\n        __se_sys_recvmmsg net/socket.c:3034 [inline]\n        __x64_sys_recvmmsg+0x199/0x250 net/socket.c:3034\n       do_syscall_64+0xf9/0x240\n       entry_SYSCALL_64_after_hwframe+0x6f/0x77\n\n-&gt; #0 (&amp;u-&gt;iolock){+.+.}-{3:3}:\n        check_prev_add kernel/locking/lockdep.c:3134 [inline]\n        check_prevs_add kernel/locking/lockdep.c:3253 [inline]\n        validate_chain+0x18ca/0x58e0 kernel/locking/lockdep.c:3869\n        __lock_acquire+0x1345/0x1fd0 kernel/locking/lockdep.c:5137\n        lock_acquire+0x1e3/0x530 kernel/locking/lockdep.c:5754\n        __mutex_lock_common kernel/locking/mutex.c:608 [inline]\n        __mutex_lock+0x136/0xd70 kernel/locking/mutex.c:752\n        unix_set_peek_off+0x26/0xa0 net/unix/af_unix.c:789\n       sk_setsockopt+0x207e/0x3360\n        do_sock_setsockopt+0x2fb/0x720 net/socket.c:2307\n        __sys_setsockopt+0x1ad/0x250 net/socket.c:2334\n        __do_sys_setsockopt net/socket.c:2343 [inline]\n        __se_sys_setsockopt net/socket.c:2340 [inline]\n        __x64_sys_setsockopt+0xb5/0xd0 net/socket.c:2340\n       do_syscall_64+0xf9/0x240\n       entry_SYSCALL_64_after_hwframe+0x6f/0x77\n\nother info that might help us debug this:\n\n Possible unsafe locking scenario:\n\n       CPU0                    CPU1\n       ----                    ----\n  lock(sk_lock-AF_UNIX);\n                               lock(&amp;u-&gt;iolock);\n                               lock(sk_lock-AF_UNIX);\n  lock(&amp;u-&gt;iolock);\n\n *** DEADLOCK ***\n\n1 lock held by syz-executor.2/30025:\n  #0: ffff8880765e7930 (sk_lock-AF_UNIX){+.+.}-{0:0}, at: lock_sock include/net/sock.h:1691 [inline]\n  #0: ffff8880765e7930 (sk_lock-AF_UNIX){+.+.}-{0:0}, at: sockopt_lock_sock net/core/sock.c:1060 [inline]\n  #0: ffff8880765e7930 (sk_lock-AF_UNIX){+.+.}-{0:0}, at: sk_setsockopt+0xe52/0x3360 net/core/sock.c:1193\n\nstack backtrace:\nCPU: 0 PID: 30025 Comm: syz-executor.2 Not tainted 6.8.0-rc4-syzkaller-00267-g0f1dd5e91e2b #0\nHardware name: Google Google C\n---truncated---</t>
  </si>
  <si>
    <t>CVE-2024-26731</t>
  </si>
  <si>
    <t>In the Linux kernel, the following vulnerability has been resolved:\n\nbpf, sockmap: Fix NULL pointer dereference in sk_psock_verdict_data_ready()\n\nsyzbot reported the following NULL pointer dereference issue [1]:\n\n  BUG: kernel NULL pointer dereference, address: 0000000000000000\n  [...]\n  RIP: 0010:0x0\n  [...]\n  Call Trace:\n   &lt;TASK&gt;\n   sk_psock_verdict_data_ready+0x232/0x340 net/core/skmsg.c:1230\n   unix_stream_sendmsg+0x9b4/0x1230 net/unix/af_unix.c:2293\n   sock_sendmsg_nosec net/socket.c:730 [inline]\n   __sock_sendmsg+0x221/0x270 net/socket.c:745\n   ____sys_sendmsg+0x525/0x7d0 net/socket.c:2584\n   ___sys_sendmsg net/socket.c:2638 [inline]\n   __sys_sendmsg+0x2b0/0x3a0 net/socket.c:2667\n   do_syscall_64+0xf9/0x240\n   entry_SYSCALL_64_after_hwframe+0x6f/0x77\n\nIf sk_psock_verdict_data_ready() and sk_psock_stop_verdict() are called\nconcurrently, psock-&gt;saved_data_ready can be NULL, causing the above issue.\n\nThis patch fixes this issue by calling the appropriate data ready function\nusing the sk_psock_data_ready() helper and protecting it from concurrency\nwith sk-&gt;sk_callback_lock.</t>
  </si>
  <si>
    <t>CVE-2024-26730</t>
  </si>
  <si>
    <t>In the Linux kernel, the following vulnerability has been resolved:\n\nhwmon: (nct6775) Fix access to temperature configuration registers\n\nThe number of temperature configuration registers does\nnot always match the total number of temperature registers.\nThis can result in access errors reported if KASAN is enabled.\n\nBUG: KASAN: global-out-of-bounds in nct6775_probe+0x5654/0x6fe9 nct6775_core</t>
  </si>
  <si>
    <t>CVE-2024-26728</t>
  </si>
  <si>
    <t>In the Linux kernel, the following vulnerability has been resolved:\n\ndrm/amd/display: fix null-pointer dereference on edid reading\n\nUse i2c adapter when there isn't aux_mode in dc_link to fix a\nnull-pointer derefence that happens when running\nigt@kms_force_connector_basic in a system with DCN2.1 and HDMI connector\ndetected as below:\n\n[  +0.178146] BUG: kernel NULL pointer dereference, address: 00000000000004c0\n[  +0.000010] #PF: supervisor read access in kernel mode\n[  +0.000005] #PF: error_code(0x0000) - not-present page\n[  +0.000004] PGD 0 P4D 0\n[  +0.000006] Oops: 0000 [#1] PREEMPT SMP NOPTI\n[  +0.000006] CPU: 15 PID: 2368 Comm: kms_force_conne Not tainted 6.5.0-asdn+ #152\n[  +0.000005] Hardware name: HP HP ENVY x360 Convertible 13-ay1xxx/8929, BIOS F.01 07/14/2021\n[  +0.000004] RIP: 0010:i2c_transfer+0xd/0x100\n[  +0.000011] Code: ea fc ff ff 66 0f 1f 84 00 00 00 00 00 90 90 90 90 90 90 90 90 90 90 90 90 90 90 90 90 f3 0f 1e fa 0f 1f 44 00 00 41 54 55 53 &lt;48&gt; 8b 47 10 48 89 fb 48 83 38 00 0f 84 b3 00 00 00 83 3d 2f 80 16\n[  +0.000004] RSP: 0018:ffff9c4f89c0fad0 EFLAGS: 00010246\n[  +0.000005] RAX: 0000000000000000 RBX: 0000000000000005 RCX: 0000000000000080\n[  +0.000003] RDX: 0000000000000002 RSI: ffff9c4f89c0fb20 RDI: 00000000000004b0\n[  +0.000003] RBP: ffff9c4f89c0fb80 R08: 0000000000000080 R09: ffff8d8e0b15b980\n[  +0.000003] R10: 00000000000380e0 R11: 0000000000000000 R12: 0000000000000080\n[  +0.000002] R13: 0000000000000002 R14: ffff9c4f89c0fb0e R15: ffff9c4f89c0fb0f\n[  +0.000004] FS:  00007f9ad2176c40(0000) GS:ffff8d90fe9c0000(0000) knlGS:0000000000000000\n[  +0.000003] CS:  0010 DS: 0000 ES: 0000 CR0: 0000000080050033\n[  +0.000004] CR2: 00000000000004c0 CR3: 0000000121bc4000 CR4: 0000000000750ee0\n[  +0.000003] PKRU: 55555554\n[  +0.000003] Call Trace:\n[  +0.000006]  &lt;TASK&gt;\n[  +0.000006]  ? __die+0x23/0x70\n[  +0.000011]  ? page_fault_oops+0x17d/0x4c0\n[  +0.000008]  ? preempt_count_add+0x6e/0xa0\n[  +0.000008]  ? srso_alias_return_thunk+0x5/0x7f\n[  +0.000011]  ? exc_page_fault+0x7f/0x180\n[  +0.000009]  ? asm_exc_page_fault+0x26/0x30\n[  +0.000013]  ? i2c_transfer+0xd/0x100\n[  +0.000010]  drm_do_probe_ddc_edid+0xc2/0x140 [drm]\n[  +0.000067]  ? srso_alias_return_thunk+0x5/0x7f\n[  +0.000006]  ? _drm_do_get_edid+0x97/0x3c0 [drm]\n[  +0.000043]  ? __pfx_drm_do_probe_ddc_edid+0x10/0x10 [drm]\n[  +0.000042]  edid_block_read+0x3b/0xd0 [drm]\n[  +0.000043]  _drm_do_get_edid+0xb6/0x3c0 [drm]\n[  +0.000041]  ? __pfx_drm_do_probe_ddc_edid+0x10/0x10 [drm]\n[  +0.000043]  drm_edid_read_custom+0x37/0xd0 [drm]\n[  +0.000044]  amdgpu_dm_connector_mode_valid+0x129/0x1d0 [amdgpu]\n[  +0.000153]  drm_connector_mode_valid+0x3b/0x60 [drm_kms_helper]\n[  +0.000000]  __drm_helper_update_and_validate+0xfe/0x3c0 [drm_kms_helper]\n[  +0.000000]  ? amdgpu_dm_connector_get_modes+0xb6/0x520 [amdgpu]\n[  +0.000000]  ? srso_alias_return_thunk+0x5/0x7f\n[  +0.000000]  drm_helper_probe_single_connector_modes+0x2ab/0x540 [drm_kms_helper]\n[  +0.000000]  status_store+0xb2/0x1f0 [drm]\n[  +0.000000]  kernfs_fop_write_iter+0x136/0x1d0\n[  +0.000000]  vfs_write+0x24d/0x440\n[  +0.000000]  ksys_write+0x6f/0xf0\n[  +0.000000]  do_syscall_64+0x60/0xc0\n[  +0.000000]  ? srso_alias_return_thunk+0x5/0x7f\n[  +0.000000]  ? syscall_exit_to_user_mode+0x2b/0x40\n[  +0.000000]  ? srso_alias_return_thunk+0x5/0x7f\n[  +0.000000]  ? do_syscall_64+0x6c/0xc0\n[  +0.000000]  ? do_syscall_64+0x6c/0xc0\n[  +0.000000]  entry_SYSCALL_64_after_hwframe+0x6e/0xd8\n[  +0.000000] RIP: 0033:0x7f9ad46b4b00\n[  +0.000000] Code: 40 00 48 8b 15 19 b3 0d 00 f7 d8 64 89 02 48 c7 c0 ff ff ff ff eb b7 0f 1f 00 80 3d e1 3a 0e 00 00 74 17 b8 01 00 00 00 0f 05 &lt;48&gt; 3d 00 f0 ff ff 77 58 c3 0f 1f 80 00 00 00 00 48 83 ec 28 48 89\n[  +0.000000] RSP: 002b:00007ffcbd3bd6d8 EFLAGS: 00000202 ORIG_RAX: 0000000000000001\n[  +0.000000] RAX: ffffffffffffffda RBX: 0000000000000000 RCX: 00007f9ad46b4b00\n[  +0.000000] RDX: 0000000000000002 RSI: 00007f9ad48a7417 RDI: 0000000000000009\n[  +0.000000] RBP: 0000000000000002 R08\n---truncated---</t>
  </si>
  <si>
    <t>CVE-2024-26726</t>
  </si>
  <si>
    <t>In the Linux kernel, the following vulnerability has been resolved:\n\nbtrfs: don't drop extent_map for free space inode on write error\n\nWhile running the CI for an unrelated change I hit the following panic\nwith generic/648 on btrfs_holes_spacecache.\n\nassertion failed: block_start != EXTENT_MAP_HOLE, in fs/btrfs/extent_io.c:1385\n------------[ cut here ]------------\nkernel BUG at fs/btrfs/extent_io.c:1385!\ninvalid opcode: 0000 [#1] PREEMPT SMP NOPTI\nCPU: 1 PID: 2695096 Comm: fsstress Kdump: loaded Tainted: G        W          6.8.0-rc2+ #1\nRIP: 0010:__extent_writepage_io.constprop.0+0x4c1/0x5c0\nCall Trace:\n &lt;TASK&gt;\n extent_write_cache_pages+0x2ac/0x8f0\n extent_writepages+0x87/0x110\n do_writepages+0xd5/0x1f0\n filemap_fdatawrite_wbc+0x63/0x90\n __filemap_fdatawrite_range+0x5c/0x80\n btrfs_fdatawrite_range+0x1f/0x50\n btrfs_write_out_cache+0x507/0x560\n btrfs_write_dirty_block_groups+0x32a/0x420\n commit_cowonly_roots+0x21b/0x290\n btrfs_commit_transaction+0x813/0x1360\n btrfs_sync_file+0x51a/0x640\n __x64_sys_fdatasync+0x52/0x90\n do_syscall_64+0x9c/0x190\n entry_SYSCALL_64_after_hwframe+0x6e/0x76\n\nThis happens because we fail to write out the free space cache in one\ninstance, come back around and attempt to write it again.  However on\nthe second pass through we go to call btrfs_get_extent() on the inode to\nget the extent mapping.  Because this is a new block group, and with the\nfree space inode we always search the commit root to avoid deadlocking\nwith the tree, we find nothing and return a EXTENT_MAP_HOLE for the\nrequested range.\n\nThis happens because the first time we try to write the space cache out\nwe hit an error, and on an error we drop the extent mapping.  This is\nnormal for normal files, but the free space cache inode is special.  We\nalways expect the extent map to be correct.  Thus the second time\nthrough we end up with a bogus extent map.\n\nSince we're deprecating this feature, the most straightforward way to\nfix this is to simply skip dropping the extent map range for this failed\nrange.\n\nI shortened the test by using error injection to stress the area to make\nit easier to reproduce.  With this patch in place we no longer panic\nwith my error injection test.</t>
  </si>
  <si>
    <t>CVE-2024-26724</t>
  </si>
  <si>
    <t>In the Linux kernel, the following vulnerability has been resolved:\n\nnet/mlx5: DPLL, Fix possible use after free after delayed work timer triggers\n\nI managed to hit following use after free warning recently:\n\n[ 2169.711665] ==================================================================\n[ 2169.714009] BUG: KASAN: slab-use-after-free in __run_timers.part.0+0x179/0x4c0\n[ 2169.716293] Write of size 8 at addr ffff88812b326a70 by task swapper/4/0\n\n[ 2169.719022] CPU: 4 PID: 0 Comm: swapper/4 Not tainted 6.8.0-rc2jiri+ #2\n[ 2169.720974] Hardware name: QEMU Standard PC (Q35 + ICH9, 2009), BIOS rel-1.13.0-0-gf21b5a4aeb02-prebuilt.qemu.org 04/01/2014\n[ 2169.722457] Call Trace:\n[ 2169.722756]  &lt;IRQ&gt;\n[ 2169.723024]  dump_stack_lvl+0x58/0xb0\n[ 2169.723417]  print_report+0xc5/0x630\n[ 2169.723807]  ? __virt_addr_valid+0x126/0x2b0\n[ 2169.724268]  kasan_report+0xbe/0xf0\n[ 2169.724667]  ? __run_timers.part.0+0x179/0x4c0\n[ 2169.725116]  ? __run_timers.part.0+0x179/0x4c0\n[ 2169.725570]  __run_timers.part.0+0x179/0x4c0\n[ 2169.726003]  ? call_timer_fn+0x320/0x320\n[ 2169.726404]  ? lock_downgrade+0x3a0/0x3a0\n[ 2169.726820]  ? kvm_clock_get_cycles+0x14/0x20\n[ 2169.727257]  ? ktime_get+0x92/0x150\n[ 2169.727630]  ? lapic_next_deadline+0x35/0x60\n[ 2169.728069]  run_timer_softirq+0x40/0x80\n[ 2169.728475]  __do_softirq+0x1a1/0x509\n[ 2169.728866]  irq_exit_rcu+0x95/0xc0\n[ 2169.729241]  sysvec_apic_timer_interrupt+0x6b/0x80\n[ 2169.729718]  &lt;/IRQ&gt;\n[ 2169.729993]  &lt;TASK&gt;\n[ 2169.730259]  asm_sysvec_apic_timer_interrupt+0x16/0x20\n[ 2169.730755] RIP: 0010:default_idle+0x13/0x20\n[ 2169.731190] Code: c0 08 00 00 00 4d 29 c8 4c 01 c7 4c 29 c2 e9 72 ff ff ff cc cc cc cc 8b 05 9a 7f 1f 02 85 c0 7e 07 0f 00 2d cf 69 43 00 fb f4 &lt;fa&gt; c3 66 66 2e 0f 1f 84 00 00 00 00 00 65 48 8b 04 25 c0 93 04 00\n[ 2169.732759] RSP: 0018:ffff888100dbfe10 EFLAGS: 00000242\n[ 2169.733264] RAX: 0000000000000001 RBX: ffff888100d9c200 RCX: ffffffff8241bd62\n[ 2169.733925] RDX: ffffed109a848b15 RSI: 0000000000000004 RDI: ffffffff8127ac55\n[ 2169.734566] RBP: 0000000000000004 R08: 0000000000000000 R09: ffffed109a848b14\n[ 2169.735200] R10: ffff8884d42458a3 R11: 000000000000ba7e R12: ffffffff83d7d3a0\n[ 2169.735835] R13: 1ffff110201b7fc6 R14: 0000000000000000 R15: ffff888100d9c200\n[ 2169.736478]  ? ct_kernel_exit.constprop.0+0xa2/0xc0\n[ 2169.736954]  ? do_idle+0x285/0x290\n[ 2169.737323]  default_idle_call+0x63/0x90\n[ 2169.737730]  do_idle+0x285/0x290\n[ 2169.738089]  ? arch_cpu_idle_exit+0x30/0x30\n[ 2169.738511]  ? mark_held_locks+0x1a/0x80\n[ 2169.738917]  ? lockdep_hardirqs_on_prepare+0x12e/0x200\n[ 2169.739417]  cpu_startup_entry+0x30/0x40\n[ 2169.739825]  start_secondary+0x19a/0x1c0\n[ 2169.740229]  ? set_cpu_sibling_map+0xbd0/0xbd0\n[ 2169.740673]  secondary_startup_64_no_verify+0x15d/0x16b\n[ 2169.741179]  &lt;/TASK&gt;\n\n[ 2169.741686] Allocated by task 1098:\n[ 2169.742058]  kasan_save_stack+0x1c/0x40\n[ 2169.742456]  kasan_save_track+0x10/0x30\n[ 2169.742852]  __kasan_kmalloc+0x83/0x90\n[ 2169.743246]  mlx5_dpll_probe+0xf5/0x3c0 [mlx5_dpll]\n[ 2169.743730]  auxiliary_bus_probe+0x62/0xb0\n[ 2169.744148]  really_probe+0x127/0x590\n[ 2169.744534]  __driver_probe_device+0xd2/0x200\n[ 2169.744973]  device_driver_attach+0x6b/0xf0\n[ 2169.745402]  bind_store+0x90/0xe0\n[ 2169.745761]  kernfs_fop_write_iter+0x1df/0x2a0\n[ 2169.746210]  vfs_write+0x41f/0x790\n[ 2169.746579]  ksys_write+0xc7/0x160\n[ 2169.746947]  do_syscall_64+0x6f/0x140\n[ 2169.747333]  entry_SYSCALL_64_after_hwframe+0x46/0x4e\n\n[ 2169.748049] Freed by task 1220:\n[ 2169.748393]  kasan_save_stack+0x1c/0x40\n[ 2169.748789]  kasan_save_track+0x10/0x30\n[ 2169.749188]  kasan_save_free_info+0x3b/0x50\n[ 2169.749621]  poison_slab_object+0x106/0x180\n[ 2169.750044]  __kasan_slab_free+0x14/0x50\n[ 2169.750451]  kfree+0x118/0x330\n[ 2169.750792]  mlx5_dpll_remove+0xf5/0x110 [mlx5_dpll]\n[ 2169.751271]  auxiliary_bus_remove+0x2e/0x40\n[ 2169.751694]  device_release_driver_internal+0x24b/0x2e0\n[ 2169.752191]  unbind_store+0xa6/0xb0\n[ 2169.752563]  kernfs_fo\n---truncated---</t>
  </si>
  <si>
    <t>CVE-2024-26723</t>
  </si>
  <si>
    <t>In the Linux kernel, the following vulnerability has been resolved:\n\nlan966x: Fix crash when adding interface under a lag\n\nThere is a crash when adding one of the lan966x interfaces under a lag\ninterface. The issue can be reproduced like this:\nip link add name bond0 type bond miimon 100 mode balance-xor\nip link set dev eth0 master bond0\n\nThe reason is because when adding a interface under the lag it would go\nthrough all the ports and try to figure out which other ports are under\nthat lag interface. And the issue is that lan966x can have ports that are\nNULL pointer as they are not probed. So then iterating over these ports\nit would just crash as they are NULL pointers.\nThe fix consists in actually checking for NULL pointers before accessing\nsomething from the ports. Like we do in other places.</t>
  </si>
  <si>
    <t>CVE-2024-26722</t>
  </si>
  <si>
    <t>In the Linux kernel, the following vulnerability has been resolved:\n\nASoC: rt5645: Fix deadlock in rt5645_jack_detect_work()\n\nThere is a path in rt5645_jack_detect_work(), where rt5645-&gt;jd_mutex\nis left locked forever. That may lead to deadlock\nwhen rt5645_jack_detect_work() is called for the second time.\n\nFound by Linux Verification Center (linuxtesting.org) with SVACE.</t>
  </si>
  <si>
    <t>CVE-2024-26721</t>
  </si>
  <si>
    <t>In the Linux kernel, the following vulnerability has been resolved:\n\ndrm/i915/dsc: Fix the macro that calculates DSCC_/DSCA_ PPS reg address\n\nCommit bd077259d0a9 ("drm/i915/vdsc: Add function to read any PPS\nregister") defines a new macro to calculate the DSC PPS register\naddresses with PPS number as an input. This macro correctly calculates\nthe addresses till PPS 11 since the addresses increment by 4. So in that\ncase the following macro works correctly to give correct register\naddress:\n\n_MMIO(_DSCA_PPS_0 + (pps) * 4)\n\nHowever after PPS 11, the register address for PPS 12 increments by 12\nbecause of RC Buffer memory allocation in between. Because of this\ndiscontinuity in the address space, the macro calculates wrong addresses\nfor PPS 12 - 16 resulting into incorrect DSC PPS parameter value\nread/writes causing DSC corruption.\n\nThis fixes it by correcting this macro to add the offset of 12 for PPS\n&gt;=12.\n\nv3: Add correct paranthesis for pps argument (Jani Nikula)\n\n(cherry picked from commit 6074be620c31dc2ae11af96a1a5ea95580976fb5)</t>
  </si>
  <si>
    <t>CVE-2024-26720</t>
  </si>
  <si>
    <t>In the Linux kernel, the following vulnerability has been resolved:\n\nmm/writeback: fix possible divide-by-zero in wb_dirty_limits(), again\n\n(struct dirty_throttle_control *)-&gt;thresh is an unsigned long, but is\npassed as the u32 divisor argument to div_u64().  On architectures where\nunsigned long is 64 bytes, the argument will be implicitly truncated.\n\nUse div64_u64() instead of div_u64() so that the value used in the "is\nthis a safe division" check is the same as the divisor.\n\nAlso, remove redundant cast of the numerator to u64, as that should happen\nimplicitly.\n\nThis would be difficult to exploit in memcg domain, given the ratio-based\narithmetic domain_drity_limits() uses, but is much easier in global\nwriteback domain with a BDI_CAP_STRICTLIMIT-backing device, using e.g. \nvm.dirty_bytes=(1&lt;&lt;32)*PAGE_SIZE so that dtc-&gt;thresh == (1&lt;&lt;32)</t>
  </si>
  <si>
    <t>CVE-2024-26719</t>
  </si>
  <si>
    <t>In the Linux kernel, the following vulnerability has been resolved:\n\nnouveau: offload fence uevents work to workqueue\n\nThis should break the deadlock between the fctx lock and the irq lock.\n\nThis offloads the processing off the work from the irq into a workqueue.</t>
  </si>
  <si>
    <t>CVE-2024-26718</t>
  </si>
  <si>
    <t>In the Linux kernel, the following vulnerability has been resolved:\n\ndm-crypt, dm-verity: disable tasklets\n\nTasklets have an inherent problem with memory corruption. The function\ntasklet_action_common calls tasklet_trylock, then it calls the tasklet\ncallback and then it calls tasklet_unlock. If the tasklet callback frees\nthe structure that contains the tasklet or if it calls some code that may\nfree it, tasklet_unlock will write into free memory.\n\nThe commits 8e14f610159d and d9a02e016aaf try to fix it for dm-crypt, but\nit is not a sufficient fix and the data corruption can still happen [1].\nThere is no fix for dm-verity and dm-verity will write into free memory\nwith every tasklet-processed bio.\n\nThere will be atomic workqueues implemented in the kernel 6.9 [2]. They\nwill have better interface and they will not suffer from the memory\ncorruption problem.\n\nBut we need something that stops the memory corruption now and that can be\nbackported to the stable kernels. So, I'm proposing this commit that\ndisables tasklets in both dm-crypt and dm-verity. This commit doesn't\nremove the tasklet support, because the tasklet code will be reused when\natomic workqueues will be implemented.\n\n[1] https://lore.kernel.org/all/d390d7ee-f142-44d3-822a-87949e14608b@suse.de/T/\n[2] https://lore.kernel.org/lkml/20240130091300.2968534-1-tj@kernel.org/</t>
  </si>
  <si>
    <t>CVE-2024-26717</t>
  </si>
  <si>
    <t>In the Linux kernel, the following vulnerability has been resolved:\n\nHID: i2c-hid-of: fix NULL-deref on failed power up\n\nA while back the I2C HID implementation was split in an ACPI and OF\npart, but the new OF driver never initialises the client pointer which\nis dereferenced on power-up failures.</t>
  </si>
  <si>
    <t>CVE-2024-26716</t>
  </si>
  <si>
    <t>In the Linux kernel, the following vulnerability has been resolved:\n\nusb: core: Prevent null pointer dereference in update_port_device_state\n\nCurrently, the function update_port_device_state gets the usb_hub from\nudev-&gt;parent by calling usb_hub_to_struct_hub.\nHowever, in case the actconfig or the maxchild is 0, the usb_hub would\nbe NULL and upon further accessing to get port_dev would result in null\npointer dereference.\n\nFix this by introducing an if check after the usb_hub is populated.</t>
  </si>
  <si>
    <t>CVE-2024-26715</t>
  </si>
  <si>
    <t>In the Linux kernel, the following vulnerability has been resolved:\n\nusb: dwc3: gadget: Fix NULL pointer dereference in dwc3_gadget_suspend\n\nIn current scenario if Plug-out and Plug-In performed continuously\nthere could be a chance while checking for dwc-&gt;gadget_driver in\ndwc3_gadget_suspend, a NULL pointer dereference may occur.\n\nCall Stack:\n\n\tCPU1:                           CPU2:\n\tgadget_unbind_driver            dwc3_suspend_common\n\tdwc3_gadget_stop                dwc3_gadget_suspend\n                                        dwc3_disconnect_gadget\n\nCPU1 basically clears the variable and CPU2 checks the variable.\nConsider CPU1 is running and right before gadget_driver is cleared\nand in parallel CPU2 executes dwc3_gadget_suspend where it finds\ndwc-&gt;gadget_driver which is not NULL and resumes execution and then\nCPU1 completes execution. CPU2 executes dwc3_disconnect_gadget where\nit checks dwc-&gt;gadget_driver is already NULL because of which the\nNULL pointer deference occur.</t>
  </si>
  <si>
    <t>CVE-2024-26714</t>
  </si>
  <si>
    <t>In the Linux kernel, the following vulnerability has been resolved:\n\ninterconnect: qcom: sc8180x: Mark CO0 BCM keepalive\n\nThe CO0 BCM needs to be up at all times, otherwise some hardware (like\nthe UFS controller) loses its connection to the rest of the SoC,\nresulting in a hang of the platform, accompanied by a spectacular\nlogspam.\n\nMark it as keepalive to prevent such cases.</t>
  </si>
  <si>
    <t>CVE-2024-26713</t>
  </si>
  <si>
    <t>In the Linux kernel, the following vulnerability has been resolved:\n\npowerpc/pseries/iommu: Fix iommu initialisation during DLPAR add\n\nWhen a PCI device is dynamically added, the kernel oopses with a NULL\npointer dereference:\n\n  BUG: Kernel NULL pointer dereference on read at 0x00000030\n  Faulting instruction address: 0xc0000000006bbe5c\n  Oops: Kernel access of bad area, sig: 11 [#1]\n  LE PAGE_SIZE=64K MMU=Radix SMP NR_CPUS=2048 NUMA pSeries\n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fuse\n  CPU: 17 PID: 2685 Comm: drmgr Not tainted 6.7.0-203405+ #66\n  Hardware name: IBM,9080-HEX POWER10 (raw) 0x800200 0xf000006 of:IBM,FW1060.00 (NH1060_008) hv:phyp pSeries\n  NIP:  c0000000006bbe5c LR: c000000000a13e68 CTR: c0000000000579f8\n  REGS: c00000009924f240 TRAP: 0300   Not tainted  (6.7.0-203405+)\n  MSR:  8000000000009033 &lt;SF,EE,ME,IR,DR,RI,LE&gt;  CR: 24002220  XER: 20040006\n  CFAR: c000000000a13e64 DAR: 0000000000000030 DSISR: 40000000 IRQMASK: 0\n  ...\n  NIP sysfs_add_link_to_group+0x34/0x94\n  LR  iommu_device_link+0x5c/0x118\n  Call Trace:\n   iommu_init_device+0x26c/0x318 (unreliable)\n   iommu_device_link+0x5c/0x118\n   iommu_init_device+0xa8/0x318\n   iommu_probe_device+0xc0/0x134\n   iommu_bus_notifier+0x44/0x104\n   notifier_call_chain+0xb8/0x19c\n   blocking_notifier_call_chain+0x64/0x98\n   bus_notify+0x50/0x7c\n   device_add+0x640/0x918\n   pci_device_add+0x23c/0x298\n   of_create_pci_dev+0x400/0x884\n   of_scan_pci_dev+0x124/0x1b0\n   __of_scan_bus+0x78/0x18c\n   pcibios_scan_phb+0x2a4/0x3b0\n   init_phb_dynamic+0xb8/0x110\n   dlpar_add_slot+0x170/0x3b8 [rpadlpar_io]\n   add_slot_store.part.0+0xb4/0x130 [rpadlpar_io]\n   kobj_attr_store+0x2c/0x48\n   sysfs_kf_write+0x64/0x78\n   kernfs_fop_write_iter+0x1b0/0x290\n   vfs_write+0x350/0x4a0\n   ksys_write+0x84/0x140\n   system_call_exception+0x124/0x330\n   system_call_vectored_common+0x15c/0x2ec\n\nCommit a940904443e4 ("powerpc/iommu: Add iommu_ops to report capabilities\nand allow blocking domains") broke DLPAR add of PCI devices.\n\nThe above added iommu_device structure to pci_controller. During\nsystem boot, PCI devices are discovered and this newly added iommu_device\nstructure is initialized by a call to iommu_device_register().\n\nDuring DLPAR add of a PCI device, a new pci_controller structure is\nallocated but there are no calls made to iommu_device_register()\ninterface.\n\nFix is to register the iommu device during DLPAR add as well.\n\n[mpe: Trim oops and tweak some change log wording]</t>
  </si>
  <si>
    <t>CVE-2024-26712</t>
  </si>
  <si>
    <t>In the Linux kernel, the following vulnerability has been resolved:\n\npowerpc/kasan: Fix addr error caused by page alignment\n\nIn kasan_init_region, when k_start is not page aligned, at the begin of\nfor loop, k_cur = k_start &amp; PAGE_MASK is less than k_start, and then\n`va = block + k_cur - k_start` is less than block, the addr va is invalid,\nbecause the memory address space from va to block is not alloced by\nmemblock_alloc, which will not be reserved by memblock_reserve later, it\nwill be used by other places.\n\nAs a result, memory overwriting occurs.\n\nfor example:\nint __init __weak kasan_init_region(void *start, size_t size)\n{\n[...]\n\t/* if say block(dcd97000) k_start(feef7400) k_end(feeff3fe) */\n\tblock = memblock_alloc(k_end - k_start, PAGE_SIZE);\n\t[...]\n\tfor (k_cur = k_start &amp; PAGE_MASK; k_cur &lt; k_end; k_cur += PAGE_SIZE) {\n\t\t/* at the begin of for loop\n\t\t * block(dcd97000) va(dcd96c00) k_cur(feef7000) k_start(feef7400)\n\t\t * va(dcd96c00) is less than block(dcd97000), va is invalid\n\t\t */\n\t\tvoid *va = block + k_cur - k_start;\n\t\t[...]\n\t}\n[...]\n}\n\nTherefore, page alignment is performed on k_start before\nmemblock_alloc() to ensure the validity of the VA address.</t>
  </si>
  <si>
    <t>CVE-2024-26710</t>
  </si>
  <si>
    <t>In the Linux kernel, the following vulnerability has been resolved:\n\npowerpc/kasan: Limit KASAN thread size increase to 32KB\n\nKASAN is seen to increase stack usage, to the point that it was reported\nto lead to stack overflow on some 32-bit machines (see link).\n\nTo avoid overflows the stack size was doubled for KASAN builds in\ncommit 3e8635fb2e07 ("powerpc/kasan: Force thread size increase with\nKASAN").\n\nHowever with a 32KB stack size to begin with, the doubling leads to a\n64KB stack, which causes build errors:\n  arch/powerpc/kernel/switch.S:249: Error: operand out of range (0x000000000000fe50 is not between 0xffffffffffff8000 and 0x0000000000007fff)\n\nAlthough the asm could be reworked, in practice a 32KB stack seems\nsufficient even for KASAN builds - the additional usage seems to be in\nthe 2-3KB range for a 64-bit KASAN build.\n\nSo only increase the stack for KASAN if the stack size is &lt; 32KB.</t>
  </si>
  <si>
    <t>CVE-2024-26709</t>
  </si>
  <si>
    <t>In the Linux kernel, the following vulnerability has been resolved:\n\npowerpc/iommu: Fix the missing iommu_group_put() during platform domain attach\n\nThe function spapr_tce_platform_iommu_attach_dev() is missing to call\niommu_group_put() when the domain is already set. This refcount leak\nshows up with BUG_ON() during DLPAR remove operation as:\n\n  KernelBug: Kernel bug in state 'None': kernel BUG at arch/powerpc/platforms/pseries/iommu.c:100!\n  Oops: Exception in kernel mode, sig: 5 [#1]\n  LE PAGE_SIZE=64K MMU=Radix SMP NR_CPUS=8192 NUMA pSeries\n  &lt;snip&gt;\n  Hardware name: IBM,9080-HEX POWER10 (raw) 0x800200 0xf000006 of:IBM,FW1060.00 (NH1060_016) hv:phyp pSeries\n  NIP:  c0000000000ff4d4 LR: c0000000000ff4cc CTR: 0000000000000000\n  REGS: c0000013aed5f840 TRAP: 0700   Tainted: G          I         (6.8.0-rc3-autotest-g99bd3cb0d12e)\n  MSR:  8000000000029033 &lt;SF,EE,ME,IR,DR,RI,LE&gt;  CR: 44002402  XER: 20040000\n  CFAR: c000000000a0d170 IRQMASK: 0\n  ...\n  NIP iommu_reconfig_notifier+0x94/0x200\n  LR  iommu_reconfig_notifier+0x8c/0x200\n  Call Trace:\n    iommu_reconfig_notifier+0x8c/0x200 (unreliable)\n    notifier_call_chain+0xb8/0x19c\n    blocking_notifier_call_chain+0x64/0x98\n    of_reconfig_notify+0x44/0xdc\n    of_detach_node+0x78/0xb0\n    ofdt_write.part.0+0x86c/0xbb8\n    proc_reg_write+0xf4/0x150\n    vfs_write+0xf8/0x488\n    ksys_write+0x84/0x140\n    system_call_exception+0x138/0x330\n    system_call_vectored_common+0x15c/0x2ec\n\nThe patch adds the missing iommu_group_put() call.</t>
  </si>
  <si>
    <t>CVE-2024-26708</t>
  </si>
  <si>
    <t>In the Linux kernel, the following vulnerability has been resolved:\n\nmptcp: really cope with fastopen race\n\nFastopen and PM-trigger subflow shutdown can race, as reported by\nsyzkaller.\n\nIn my first attempt to close such race, I missed the fact that\nthe subflow status can change again before the subflow_state_change\ncallback is invoked.\n\nAddress the issue additionally copying with all the states directly\nreachable from TCP_FIN_WAIT1.</t>
  </si>
  <si>
    <t>CVE-2024-26707</t>
  </si>
  <si>
    <t>In the Linux kernel, the following vulnerability has been resolved:\n\nnet: hsr: remove WARN_ONCE() in send_hsr_supervision_frame()\n\nSyzkaller reported [1] hitting a warning after failing to allocate\nresources for skb in hsr_init_skb(). Since a WARN_ONCE() call will\nnot help much in this case, it might be prudent to switch to\nnetdev_warn_once(). At the very least it will suppress syzkaller\nreports such as [1].\n\nJust in case, use netdev_warn_once() in send_prp_supervision_frame()\nfor similar reasons.\n\n[1]\nHSR: Could not send supervision frame\nWARNING: CPU: 1 PID: 85 at net/hsr/hsr_device.c:294 send_hsr_supervision_frame+0x60a/0x810 net/hsr/hsr_device.c:294\nRIP: 0010:send_hsr_supervision_frame+0x60a/0x810 net/hsr/hsr_device.c:294\n...\nCall Trace:\n &lt;IRQ&gt;\n hsr_announce+0x114/0x370 net/hsr/hsr_device.c:382\n call_timer_fn+0x193/0x590 kernel/time/timer.c:1700\n expire_timers kernel/time/timer.c:1751 [inline]\n __run_timers+0x764/0xb20 kernel/time/timer.c:2022\n run_timer_softirq+0x58/0xd0 kernel/time/timer.c:2035\n __do_softirq+0x21a/0x8de kernel/softirq.c:553\n invoke_softirq kernel/softirq.c:427 [inline]\n __irq_exit_rcu kernel/softirq.c:632 [inline]\n irq_exit_rcu+0xb7/0x120 kernel/softirq.c:644\n sysvec_apic_timer_interrupt+0x95/0xb0 arch/x86/kernel/apic/apic.c:1076\n &lt;/IRQ&gt;\n &lt;TASK&gt;\n asm_sysvec_apic_timer_interrupt+0x1a/0x20 arch/x86/include/asm/idtentry.h:649\n...\n\nThis issue is also found in older kernels (at least up to 5.10).</t>
  </si>
  <si>
    <t>CVE-2024-26706</t>
  </si>
  <si>
    <t>In the Linux kernel, the following vulnerability has been resolved:\n\nparisc: Fix random data corruption from exception handler\n\nThe current exception handler implementation, which assists when accessing\nuser space memory, may exhibit random data corruption if the compiler decides\nto use a different register than the specified register %r29 (defined in\nASM_EXCEPTIONTABLE_REG) for the error code. If the compiler choose another\nregister, the fault handler will nevertheless store -EFAULT into %r29 and thus\ntrash whatever this register is used for.\nLooking at the assembly I found that this happens sometimes in emulate_ldd().\n\nTo solve the issue, the easiest solution would be if it somehow is\npossible to tell the fault handler which register is used to hold the error\ncode. Using %0 or %1 in the inline assembly is not posssible as it will show\nup as e.g. %r29 (with the "%r" prefix), which the GNU assembler can not\nconvert to an integer.\n\nThis patch takes another, better and more flexible approach:\nWe extend the __ex_table (which is out of the execution path) by one 32-word.\nIn this word we tell the compiler to insert the assembler instruction\n"or %r0,%r0,%reg", where %reg references the register which the compiler\nchoosed for the error return code.\nIn case of an access failure, the fault handler finds the __ex_table entry and\ncan examine the opcode. The used register is encoded in the lowest 5 bits, and\nthe fault handler can then store -EFAULT into this register.\n\nSince we extend the __ex_table to 3 words we can't use the BUILDTIME_TABLE_SORT\nconfig option any longer.</t>
  </si>
  <si>
    <t>CVE-2024-26705</t>
  </si>
  <si>
    <t>In the Linux kernel, the following vulnerability has been resolved:\n\nparisc: BTLB: Fix crash when setting up BTLB at CPU bringup\n\nWhen using hotplug and bringing up a 32-bit CPU, ask the firmware about the\nBTLB information to set up the static (block) TLB entries.\n\nFor that write access to the static btlb_info struct is needed, but\nsince it is marked __ro_after_init the kernel segfaults with missing\nwrite permissions.\n\nFix the crash by dropping the __ro_after_init annotation.</t>
  </si>
  <si>
    <t>CVE-2024-26703</t>
  </si>
  <si>
    <t>In the Linux kernel, the following vulnerability has been resolved:\n\ntracing/timerlat: Move hrtimer_init to timerlat_fd open()\n\nCurrently, the timerlat's hrtimer is initialized at the first read of\ntimerlat_fd, and destroyed at close(). It works, but it causes an error\nif the user program open() and close() the file without reading.\n\nHere's an example:\n\n # echo NO_OSNOISE_WORKLOAD &gt; /sys/kernel/debug/tracing/osnoise/options\n # echo timerlat &gt; /sys/kernel/debug/tracing/current_tracer\n\n # cat &lt;&lt;EOF &gt; ./timerlat_load.py\n # !/usr/bin/env python3\n\n timerlat_fd = open("/sys/kernel/tracing/osnoise/per_cpu/cpu0/timerlat_fd", 'r')\n timerlat_fd.close();\n EOF\n\n # ./taskset -c 0 ./timerlat_load.py\n&lt;BOOM&gt;\n\n BUG: kernel NULL pointer dereference, address: 0000000000000010\n #PF: supervisor read access in kernel mode\n #PF: error_code(0x0000) - not-present page\n PGD 0 P4D 0\n Oops: 0000 [#1] PREEMPT SMP NOPTI\n CPU: 1 PID: 2673 Comm: python3 Not tainted 6.6.13-200.fc39.x86_64 #1\n Hardware name: QEMU Standard PC (Q35 + ICH9, 2009), BIOS 1.16.3-1.fc39 04/01/2014\n RIP: 0010:hrtimer_active+0xd/0x50\n Code: 2e 0f 1f 84 00 00 00 00 00 0f 1f 40 00 90 90 90 90 90 90 90 90 90 90 90 90 90 90 90 90 f3 0f 1e fa 0f 1f 44 00 00 48 8b 57 30 &lt;8b&gt; 42 10 a8 01 74 09 f3 90 8b 42 10 a8 01 75 f7 80 7f 38 00 75 1d\n RSP: 0018:ffffb031009b7e10 EFLAGS: 00010286\n RAX: 000000000002db00 RBX: ffff9118f786db08 RCX: 0000000000000000\n RDX: 0000000000000000 RSI: ffff9117a0e64400 RDI: ffff9118f786db08\n RBP: ffff9118f786db80 R08: ffff9117a0ddd420 R09: ffff9117804d4f70\n R10: 0000000000000000 R11: 0000000000000000 R12: ffff9118f786db08\n R13: ffff91178fdd5e20 R14: ffff9117840978c0 R15: 0000000000000000\n FS:  00007f2ffbab1740(0000) GS:ffff9118f7840000(0000) knlGS:0000000000000000\n CS:  0010 DS: 0000 ES: 0000 CR0: 0000000080050033\n CR2: 0000000000000010 CR3: 00000001b402e000 CR4: 0000000000750ee0\n PKRU: 55555554\n Call Trace:\n  &lt;TASK&gt;\n  ? __die+0x23/0x70\n  ? page_fault_oops+0x171/0x4e0\n  ? srso_alias_return_thunk+0x5/0x7f\n  ? avc_has_extended_perms+0x237/0x520\n  ? exc_page_fault+0x7f/0x180\n  ? asm_exc_page_fault+0x26/0x30\n  ? hrtimer_active+0xd/0x50\n  hrtimer_cancel+0x15/0x40\n  timerlat_fd_release+0x48/0xe0\n  __fput+0xf5/0x290\n  __x64_sys_close+0x3d/0x80\n  do_syscall_64+0x60/0x90\n  ? srso_alias_return_thunk+0x5/0x7f\n  ? __x64_sys_ioctl+0x72/0xd0\n  ? srso_alias_return_thunk+0x5/0x7f\n  ? syscall_exit_to_user_mode+0x2b/0x40\n  ? srso_alias_return_thunk+0x5/0x7f\n  ? do_syscall_64+0x6c/0x90\n  ? srso_alias_return_thunk+0x5/0x7f\n  ? exit_to_user_mode_prepare+0x142/0x1f0\n  ? srso_alias_return_thunk+0x5/0x7f\n  ? syscall_exit_to_user_mode+0x2b/0x40\n  ? srso_alias_return_thunk+0x5/0x7f\n  ? do_syscall_64+0x6c/0x90\n  entry_SYSCALL_64_after_hwframe+0x6e/0xd8\n RIP: 0033:0x7f2ffb321594\n Code: 00 f7 d8 64 89 01 48 83 c8 ff c3 66 2e 0f 1f 84 00 00 00 00 00 90 f3 0f 1e fa 80 3d d5 cd 0d 00 00 74 13 b8 03 00 00 00 0f 05 &lt;48&gt; 3d 00 f0 ff ff 77 3c c3 0f 1f 00 55 48 89 e5 48 83 ec 10 89 7d\n RSP: 002b:00007ffe8d8eef18 EFLAGS: 00000202 ORIG_RAX: 0000000000000003\n RAX: ffffffffffffffda RBX: 00007f2ffba4e668 RCX: 00007f2ffb321594\n RDX: 0000000000000000 RSI: 0000000000000000 RDI: 0000000000000003\n RBP: 00007ffe8d8eef40 R08: 0000000000000000 R09: 0000000000000000\n R10: 55c926e3167eae79 R11: 0000000000000202 R12: 0000000000000003\n R13: 00007ffe8d8ef030 R14: 0000000000000000 R15: 00007f2ffba4e668\n  &lt;/TASK&gt;\n CR2: 0000000000000010\n ---[ end trace 0000000000000000 ]---\n\nMove hrtimer_init to timerlat_fd open() to avoid this problem.</t>
  </si>
  <si>
    <t>CVE-2024-26702</t>
  </si>
  <si>
    <t>In the Linux kernel, the following vulnerability has been resolved:\n\niio: magnetometer: rm3100: add boundary check for the value read from RM3100_REG_TMRC\n\nRecently, we encounter kernel crash in function rm3100_common_probe\ncaused by out of bound access of array rm3100_samp_rates (because of\nunderlying hardware failures). Add boundary check to prevent out of\nbound access.</t>
  </si>
  <si>
    <t>CVE-2024-26699</t>
  </si>
  <si>
    <t>In the Linux kernel, the following vulnerability has been resolved:\n\ndrm/amd/display: Fix array-index-out-of-bounds in dcn35_clkmgr\n\n[Why]\nThere is a potential memory access violation while\niterating through array of dcn35 clks.\n\n[How]\nLimit iteration per array size.</t>
  </si>
  <si>
    <t>CVE-2024-26698</t>
  </si>
  <si>
    <t>In the Linux kernel, the following vulnerability has been resolved:\n\nhv_netvsc: Fix race condition between netvsc_probe and netvsc_remove\n\nIn commit ac5047671758 ("hv_netvsc: Disable NAPI before closing the\nVMBus channel"), napi_disable was getting called for all channels,\nincluding all subchannels without confirming if they are enabled or not.\n\nThis caused hv_netvsc getting hung at napi_disable, when netvsc_probe()\nhas finished running but nvdev-&gt;subchan_work has not started yet.\nnetvsc_subchan_work() -&gt; rndis_set_subchannel() has not created the\nsub-channels and because of that netvsc_sc_open() is not running.\nnetvsc_remove() calls cancel_work_sync(&amp;nvdev-&gt;subchan_work), for which\nnetvsc_subchan_work did not run.\n\nnetif_napi_add() sets the bit NAPI_STATE_SCHED because it ensures NAPI\ncannot be scheduled. Then netvsc_sc_open() -&gt; napi_enable will clear the\nNAPIF_STATE_SCHED bit, so it can be scheduled. napi_disable() does the\nopposite.\n\nNow during netvsc_device_remove(), when napi_disable is called for those\nsubchannels, napi_disable gets stuck on infinite msleep.\n\nThis fix addresses this problem by ensuring that napi_disable() is not\ngetting called for non-enabled NAPI struct.\nBut netif_napi_del() is still necessary for these non-enabled NAPI struct\nfor cleanup purpose.\n\nCall trace:\n[  654.559417] task:modprobe        state:D stack:    0 pid: 2321 ppid:  1091 flags:0x00004002\n[  654.568030] Call Trace:\n[  654.571221]  &lt;TASK&gt;\n[  654.573790]  __schedule+0x2d6/0x960\n[  654.577733]  schedule+0x69/0xf0\n[  654.581214]  schedule_timeout+0x87/0x140\n[  654.585463]  ? __bpf_trace_tick_stop+0x20/0x20\n[  654.590291]  msleep+0x2d/0x40\n[  654.593625]  napi_disable+0x2b/0x80\n[  654.597437]  netvsc_device_remove+0x8a/0x1f0 [hv_netvsc]\n[  654.603935]  rndis_filter_device_remove+0x194/0x1c0 [hv_netvsc]\n[  654.611101]  ? do_wait_intr+0xb0/0xb0\n[  654.615753]  netvsc_remove+0x7c/0x120 [hv_netvsc]\n[  654.621675]  vmbus_remove+0x27/0x40 [hv_vmbus]</t>
  </si>
  <si>
    <t>CVE-2024-26697</t>
  </si>
  <si>
    <t>In the Linux kernel, the following vulnerability has been resolved:\n\nnilfs2: fix data corruption in dsync block recovery for small block sizes\n\nThe helper function nilfs_recovery_copy_block() of\nnilfs_recovery_dsync_blocks(), which recovers data from logs created by\ndata sync writes during a mount after an unclean shutdown, incorrectly\ncalculates the on-page offset when copying repair data to the file's page\ncache.  In environments where the block size is smaller than the page\nsize, this flaw can cause data corruption and leak uninitialized memory\nbytes during the recovery process.\n\nFix these issues by correcting this byte offset calculation on the page.</t>
  </si>
  <si>
    <t>CVE-2024-26696</t>
  </si>
  <si>
    <t>In the Linux kernel, the following vulnerability has been resolved:\n\nnilfs2: fix hang in nilfs_lookup_dirty_data_buffers()\n\nSyzbot reported a hang issue in migrate_pages_batch() called by mbind()\nand nilfs_lookup_dirty_data_buffers() called in the log writer of nilfs2.\n\nWhile migrate_pages_batch() locks a folio and waits for the writeback to\ncomplete, the log writer thread that should bring the writeback to\ncompletion picks up the folio being written back in\nnilfs_lookup_dirty_data_buffers() that it calls for subsequent log\ncreation and was trying to lock the folio.  Thus causing a deadlock.\n\nIn the first place, it is unexpected that folios/pages in the middle of\nwriteback will be updated and become dirty.  Nilfs2 adds a checksum to\nverify the validity of the log being written and uses it for recovery at\nmount, so data changes during writeback are suppressed.  Since this is\nbroken, an unclean shutdown could potentially cause recovery to fail.\n\nInvestigation revealed that the root cause is that the wait for writeback\ncompletion in nilfs_page_mkwrite() is conditional, and if the backing\ndevice does not require stable writes, data may be modified without\nwaiting.\n\nFix these issues by making nilfs_page_mkwrite() wait for writeback to\nfinish regardless of the stable write requirement of the backing device.</t>
  </si>
  <si>
    <t>CVE-2024-26695</t>
  </si>
  <si>
    <t>In the Linux kernel, the following vulnerability has been resolved:\n\ncrypto: ccp - Fix null pointer dereference in __sev_platform_shutdown_locked\n\nThe SEV platform device can be shutdown with a null psp_master,\ne.g., using DEBUG_TEST_DRIVER_REMOVE.  Found using KASAN:\n\n[  137.148210] ccp 0000:23:00.1: enabling device (0000 -&gt; 0002)\n[  137.162647] ccp 0000:23:00.1: no command queues available\n[  137.170598] ccp 0000:23:00.1: sev enabled\n[  137.174645] ccp 0000:23:00.1: psp enabled\n[  137.178890] general protection fault, probably for non-canonical address 0xdffffc000000001e: 0000 [#1] PREEMPT SMP DEBUG_PAGEALLOC KASAN NOPTI\n[  137.182693] KASAN: null-ptr-deref in range [0x00000000000000f0-0x00000000000000f7]\n[  137.182693] CPU: 93 PID: 1 Comm: swapper/0 Not tainted 6.8.0-rc1+ #311\n[  137.182693] RIP: 0010:__sev_platform_shutdown_locked+0x51/0x180\n[  137.182693] Code: 08 80 3c 08 00 0f 85 0e 01 00 00 48 8b 1d 67 b6 01 08 48 b8 00 00 00 00 00 fc ff df 48 8d bb f0 00 00 00 48 89 f9 48 c1 e9 03 &lt;80&gt; 3c 01 00 0f 85 fe 00 00 00 48 8b 9b f0 00 00 00 48 85 db 74 2c\n[  137.182693] RSP: 0018:ffffc900000cf9b0 EFLAGS: 00010216\n[  137.182693] RAX: dffffc0000000000 RBX: 0000000000000000 RCX: 000000000000001e\n[  137.182693] RDX: 0000000000000000 RSI: 0000000000000008 RDI: 00000000000000f0\n[  137.182693] RBP: ffffc900000cf9c8 R08: 0000000000000000 R09: fffffbfff58f5a66\n[  137.182693] R10: ffffc900000cf9c8 R11: ffffffffac7ad32f R12: ffff8881e5052c28\n[  137.182693] R13: ffff8881e5052c28 R14: ffff8881758e43e8 R15: ffffffffac64abf8\n[  137.182693] FS:  0000000000000000(0000) GS:ffff889de7000000(0000) knlGS:0000000000000000\n[  137.182693] CS:  0010 DS: 0000 ES: 0000 CR0: 0000000080050033\n[  137.182693] CR2: 0000000000000000 CR3: 0000001cf7c7e000 CR4: 0000000000350ef0\n[  137.182693] Call Trace:\n[  137.182693]  &lt;TASK&gt;\n[  137.182693]  ? show_regs+0x6c/0x80\n[  137.182693]  ? __die_body+0x24/0x70\n[  137.182693]  ? die_addr+0x4b/0x80\n[  137.182693]  ? exc_general_protection+0x126/0x230\n[  137.182693]  ? asm_exc_general_protection+0x2b/0x30\n[  137.182693]  ? __sev_platform_shutdown_locked+0x51/0x180\n[  137.182693]  sev_firmware_shutdown.isra.0+0x1e/0x80\n[  137.182693]  sev_dev_destroy+0x49/0x100\n[  137.182693]  psp_dev_destroy+0x47/0xb0\n[  137.182693]  sp_destroy+0xbb/0x240\n[  137.182693]  sp_pci_remove+0x45/0x60\n[  137.182693]  pci_device_remove+0xaa/0x1d0\n[  137.182693]  device_remove+0xc7/0x170\n[  137.182693]  really_probe+0x374/0xbe0\n[  137.182693]  ? srso_return_thunk+0x5/0x5f\n[  137.182693]  __driver_probe_device+0x199/0x460\n[  137.182693]  driver_probe_device+0x4e/0xd0\n[  137.182693]  __driver_attach+0x191/0x3d0\n[  137.182693]  ? __pfx___driver_attach+0x10/0x10\n[  137.182693]  bus_for_each_dev+0x100/0x190\n[  137.182693]  ? __pfx_bus_for_each_dev+0x10/0x10\n[  137.182693]  ? __kasan_check_read+0x15/0x20\n[  137.182693]  ? srso_return_thunk+0x5/0x5f\n[  137.182693]  ? _raw_spin_unlock+0x27/0x50\n[  137.182693]  driver_attach+0x41/0x60\n[  137.182693]  bus_add_driver+0x2a8/0x580\n[  137.182693]  driver_register+0x141/0x480\n[  137.182693]  __pci_register_driver+0x1d6/0x2a0\n[  137.182693]  ? srso_return_thunk+0x5/0x5f\n[  137.182693]  ? esrt_sysfs_init+0x1cd/0x5d0\n[  137.182693]  ? __pfx_sp_mod_init+0x10/0x10\n[  137.182693]  sp_pci_init+0x22/0x30\n[  137.182693]  sp_mod_init+0x14/0x30\n[  137.182693]  ? __pfx_sp_mod_init+0x10/0x10\n[  137.182693]  do_one_initcall+0xd1/0x470\n[  137.182693]  ? __pfx_do_one_initcall+0x10/0x10\n[  137.182693]  ? parameq+0x80/0xf0\n[  137.182693]  ? srso_return_thunk+0x5/0x5f\n[  137.182693]  ? __kmalloc+0x3b0/0x4e0\n[  137.182693]  ? kernel_init_freeable+0x92d/0x1050\n[  137.182693]  ? kasan_populate_vmalloc_pte+0x171/0x190\n[  137.182693]  ? srso_return_thunk+0x5/0x5f\n[  137.182693]  kernel_init_freeable+0xa64/0x1050\n[  137.182693]  ? __pfx_kernel_init+0x10/0x10\n[  137.182693]  kernel_init+0x24/0x160\n[  137.182693]  ? __switch_to_asm+0x3e/0x70\n[  137.182693]  ret_from_fork+0x40/0x80\n[  137.182693]  ? __pfx_kernel_init+0x1\n---truncated---</t>
  </si>
  <si>
    <t>CVE-2024-26694</t>
  </si>
  <si>
    <t>In the Linux kernel, the following vulnerability has been resolved:\n\nwifi: iwlwifi: fix double-free bug\n\nThe storage for the TLV PC register data wasn't done like all\nthe other storage in the drv-&gt;fw area, which is cleared at the\nend of deallocation. Therefore, the freeing must also be done\ndifferently, explicitly NULL'ing it out after the free, since\notherwise there's a nasty double-free bug here if a file fails\nto load after this has been parsed, and we get another free\nlater (e.g. because no other file exists.) Fix that by adding\nthe missing NULL assignment.</t>
  </si>
  <si>
    <t>CVE-2024-26693</t>
  </si>
  <si>
    <t>In the Linux kernel, the following vulnerability has been resolved:\n\nwifi: iwlwifi: mvm: fix a crash when we run out of stations\n\nA DoS tool that injects loads of authentication frames made our AP\ncrash. The iwl_mvm_is_dup() function couldn't find the per-queue\ndup_data which was not allocated.\n\nThe root cause for that is that we ran out of stations in the firmware\nand we didn't really add the station to the firmware, yet we didn't\nreturn an error to mac80211.\nMac80211 was thinking that we have the station and because of that,\nsta_info::uploaded was set to 1. This allowed\nieee80211_find_sta_by_ifaddr() to return a valid station object, but\nthat ieee80211_sta didn't have any iwl_mvm_sta object initialized and\nthat caused the crash mentioned earlier when we got Rx on that station.</t>
  </si>
  <si>
    <t>CVE-2024-26692</t>
  </si>
  <si>
    <t>In the Linux kernel, the following vulnerability has been resolved:\n\nsmb: Fix regression in writes when non-standard maximum write size negotiated\n\nThe conversion to netfs in the 6.3 kernel caused a regression when\nmaximum write size is set by the server to an unexpected value which is\nnot a multiple of 4096 (similarly if the user overrides the maximum\nwrite size by setting mount parm "wsize", but sets it to a value that\nis not a multiple of 4096).  When negotiated write size is not a\nmultiple of 4096 the netfs code can skip the end of the final\npage when doing large sequential writes, causing data corruption.\n\nThis section of code is being rewritten/removed due to a large\nnetfs change, but until that point (ie for the 6.3 kernel until now)\nwe can not support non-standard maximum write sizes.\n\nAdd a warning if a user specifies a wsize on mount that is not\na multiple of 4096 (and round down), also add a change where we\nround down the maximum write size if the server negotiates a value\nthat is not a multiple of 4096 (we also have to check to make sure that\nwe do not round it down to zero).</t>
  </si>
  <si>
    <t>CVE-2024-26691</t>
  </si>
  <si>
    <t>In the Linux kernel, the following vulnerability has been resolved:\n\nKVM: arm64: Fix circular locking dependency\n\nThe rule inside kvm enforces that the vcpu-&gt;mutex is taken *inside*\nkvm-&gt;lock. The rule is violated by the pkvm_create_hyp_vm() which acquires\nthe kvm-&gt;lock while already holding the vcpu-&gt;mutex lock from\nkvm_vcpu_ioctl(). Avoid the circular locking dependency altogether by\nprotecting the hyp vm handle with the config_lock, much like we already\ndo for other forms of VM-scoped data.</t>
  </si>
  <si>
    <t>CVE-2024-26690</t>
  </si>
  <si>
    <t>In the Linux kernel, the following vulnerability has been resolved:\n\nnet: stmmac: protect updates of 64-bit statistics counters\n\nAs explained by a comment in &lt;linux/u64_stats_sync.h&gt;, write side of struct\nu64_stats_sync must ensure mutual exclusion, or one seqcount update could\nbe lost on 32-bit platforms, thus blocking readers forever. Such lockups\nhave been observed in real world after stmmac_xmit() on one CPU raced with\nstmmac_napi_poll_tx() on another CPU.\n\nTo fix the issue without introducing a new lock, split the statics into\nthree parts:\n\n1. fields updated only under the tx queue lock,\n2. fields updated only during NAPI poll,\n3. fields updated only from interrupt context,\n\nUpdates to fields in the first two groups are already serialized through\nother locks. It is sufficient to split the existing struct u64_stats_sync\nso that each group has its own.\n\nNote that tx_set_ic_bit is updated from both contexts. Split this counter\nso that each context gets its own, and calculate their sum to get the total\nvalue in stmmac_get_ethtool_stats().\n\nFor the third group, multiple interrupts may be processed by different CPUs\nat the same time, but interrupts on the same CPU will not nest. Move fields\nfrom this group to a newly created per-cpu struct stmmac_pcpu_stats.</t>
  </si>
  <si>
    <t>CVE-2024-26688</t>
  </si>
  <si>
    <t>In the Linux kernel, the following vulnerability has been resolved:\n\nfs,hugetlb: fix NULL pointer dereference in hugetlbs_fill_super\n\nWhen configuring a hugetlb filesystem via the fsconfig() syscall, there is\na possible NULL dereference in hugetlbfs_fill_super() caused by assigning\nNULL to ctx-&gt;hstate in hugetlbfs_parse_param() when the requested pagesize\nis non valid.\n\nE.g: Taking the following steps:\n\n     fd = fsopen("hugetlbfs", FSOPEN_CLOEXEC);\n     fsconfig(fd, FSCONFIG_SET_STRING, "pagesize", "1024", 0);\n     fsconfig(fd, FSCONFIG_CMD_CREATE, NULL, NULL, 0);\n\nGiven that the requested "pagesize" is invalid, ctxt-&gt;hstate will be replaced\nwith NULL, losing its previous value, and we will print an error:\n\n ...\n ...\n case Opt_pagesize:\n ps = memparse(param-&gt;string, &amp;rest);\n ctx-&gt;hstate = h;\n if (!ctx-&gt;hstate) {\n         pr_err("Unsupported page size %lu MB\n", ps / SZ_1M);\n         return -EINVAL;\n }\n return 0;\n ...\n ...\n\nThis is a problem because later on, we will dereference ctxt-&gt;hstate in\nhugetlbfs_fill_super()\n\n ...\n ...\n sb-&gt;s_blocksize = huge_page_size(ctx-&gt;hstate);\n ...\n ...\n\nCausing below Oops.\n\nFix this by replacing cxt-&gt;hstate value only when then pagesize is known\nto be valid.\n\n kernel: hugetlbfs: Unsupported page size 0 MB\n kernel: BUG: kernel NULL pointer dereference, address: 0000000000000028\n kernel: #PF: supervisor read access in kernel mode\n kernel: #PF: error_code(0x0000) - not-present page\n kernel: PGD 800000010f66c067 P4D 800000010f66c067 PUD 1b22f8067 PMD 0\n kernel: Oops: 0000 [#1] PREEMPT SMP PTI\n kernel: CPU: 4 PID: 5659 Comm: syscall Tainted: G            E      6.8.0-rc2-default+ #22 5a47c3fef76212addcc6eb71344aabc35190ae8f\n kernel: Hardware name: Intel Corp. GROVEPORT/GROVEPORT, BIOS GVPRCRB1.86B.0016.D04.1705030402 05/03/2017\n kernel: RIP: 0010:hugetlbfs_fill_super+0xb4/0x1a0\n kernel: Code: 48 8b 3b e8 3e c6 ed ff 48 85 c0 48 89 45 20 0f 84 d6 00 00 00 48 b8 ff ff ff ff ff ff ff 7f 4c 89 e7 49 89 44 24 20 48 8b 03 &lt;8b&gt; 48 28 b8 00 10 00 00 48 d3 e0 49 89 44 24 18 48 8b 03 8b 40 28\n kernel: RSP: 0018:ffffbe9960fcbd48 EFLAGS: 00010246\n kernel: RAX: 0000000000000000 RBX: ffff9af5272ae780 RCX: 0000000000372004\n kernel: RDX: ffffffffffffffff RSI: ffffffffffffffff RDI: ffff9af555e9b000\n kernel: RBP: ffff9af52ee66b00 R08: 0000000000000040 R09: 0000000000370004\n kernel: R10: ffffbe9960fcbd48 R11: 0000000000000040 R12: ffff9af555e9b000\n kernel: R13: ffffffffa66b86c0 R14: ffff9af507d2f400 R15: ffff9af507d2f400\n kernel: FS:  00007ffbc0ba4740(0000) GS:ffff9b0bd7000000(0000) knlGS:0000000000000000\n kernel: CS:  0010 DS: 0000 ES: 0000 CR0: 0000000080050033\n kernel: CR2: 0000000000000028 CR3: 00000001b1ee0000 CR4: 00000000001506f0\n kernel: Call Trace:\n kernel:  &lt;TASK&gt;\n kernel:  ? __die_body+0x1a/0x60\n kernel:  ? page_fault_oops+0x16f/0x4a0\n kernel:  ? search_bpf_extables+0x65/0x70\n kernel:  ? fixup_exception+0x22/0x310\n kernel:  ? exc_page_fault+0x69/0x150\n kernel:  ? asm_exc_page_fault+0x22/0x30\n kernel:  ? __pfx_hugetlbfs_fill_super+0x10/0x10\n kernel:  ? hugetlbfs_fill_super+0xb4/0x1a0\n kernel:  ? hugetlbfs_fill_super+0x28/0x1a0\n kernel:  ? __pfx_hugetlbfs_fill_super+0x10/0x10\n kernel:  vfs_get_super+0x40/0xa0\n kernel:  ? __pfx_bpf_lsm_capable+0x10/0x10\n kernel:  vfs_get_tree+0x25/0xd0\n kernel:  vfs_cmd_create+0x64/0xe0\n kernel:  __x64_sys_fsconfig+0x395/0x410\n kernel:  do_syscall_64+0x80/0x160\n kernel:  ? syscall_exit_to_user_mode+0x82/0x240\n kernel:  ? do_syscall_64+0x8d/0x160\n kernel:  ? syscall_exit_to_user_mode+0x82/0x240\n kernel:  ? do_syscall_64+0x8d/0x160\n kernel:  ? exc_page_fault+0x69/0x150\n kernel:  entry_SYSCALL_64_after_hwframe+0x6e/0x76\n kernel: RIP: 0033:0x7ffbc0cb87c9\n kernel: Code: 00 90 90 90 90 90 90 90 90 90 90 90 90 90 90 66 90 48 89 f8 48 89 f7 48 89 d6 48 89 ca 4d 89 c2 4d 89 c8 4c 8b 4c 24 08 0f 05 &lt;48&gt; 3d 01 f0 ff ff 73 01 c3 48 8b 0d 97 96 0d 00 f7 d8 64 89 01 48\n kernel: RSP: 002b:00007ffc29d2f388 EFLAGS: 00000206 ORIG_RAX: 00000000000001af\n kernel: RAX: fffffffffff\n---truncated---</t>
  </si>
  <si>
    <t>CVE-2024-26687</t>
  </si>
  <si>
    <t>In the Linux kernel, the following vulnerability has been resolved:\n\nxen/events: close evtchn after mapping cleanup\n\nshutdown_pirq and startup_pirq are not taking the\nirq_mapping_update_lock because they can't due to lock inversion. Both\nare called with the irq_desc-&gt;lock being taking. The lock order,\nhowever, is first irq_mapping_update_lock and then irq_desc-&gt;lock.\n\nThis opens multiple races:\n- shutdown_pirq can be interrupted by a function that allocates an event\n  channel:\n\n  CPU0                        CPU1\n  shutdown_pirq {\n    xen_evtchn_close(e)\n                              __startup_pirq {\n                                EVTCHNOP_bind_pirq\n                                  -&gt; returns just freed evtchn e\n                                set_evtchn_to_irq(e, irq)\n                              }\n    xen_irq_info_cleanup() {\n      set_evtchn_to_irq(e, -1)\n    }\n  }\n\n  Assume here event channel e refers here to the same event channel\n  number.\n  After this race the evtchn_to_irq mapping for e is invalid (-1).\n\n- __startup_pirq races with __unbind_from_irq in a similar way. Because\n  __startup_pirq doesn't take irq_mapping_update_lock it can grab the\n  evtchn that __unbind_from_irq is currently freeing and cleaning up. In\n  this case even though the event channel is allocated, its mapping can\n  be unset in evtchn_to_irq.\n\nThe fix is to first cleanup the mappings and then close the event\nchannel. In this way, when an event channel gets allocated it's\npotential previous evtchn_to_irq mappings are guaranteed to be unset already.\nThis is also the reverse order of the allocation where first the event\nchannel is allocated and then the mappings are setup.\n\nOn a 5.10 kernel prior to commit 3fcdaf3d7634 ("xen/events: modify internal\n[un]bind interfaces"), we hit a BUG like the following during probing of NVMe\ndevices. The issue is that during nvme_setup_io_queues, pci_free_irq\nis called for every device which results in a call to shutdown_pirq.\nWith many nvme devices it's therefore likely to hit this race during\nboot because there will be multiple calls to shutdown_pirq and\nstartup_pirq are running potentially in parallel.\n\n  ------------[ cut here ]------------\n  blkfront: xvda: barrier or flush: disabled; persistent grants: enabled; indirect descriptors: enabled; bounce buffer: enabled\n  kernel BUG at drivers/xen/events/events_base.c:499!\n  invalid opcode: 0000 [#1] SMP PTI\n  CPU: 44 PID: 375 Comm: kworker/u257:23 Not tainted 5.10.201-191.748.amzn2.x86_64 #1\n  Hardware name: Xen HVM domU, BIOS 4.11.amazon 08/24/2006\n  Workqueue: nvme-reset-wq nvme_reset_work\n  RIP: 0010:bind_evtchn_to_cpu+0xdf/0xf0\n  Code: 5d 41 5e c3 cc cc cc cc 44 89 f7 e8 2b 55 ad ff 49 89 c5 48 85 c0 0f 84 64 ff ff ff 4c 8b 68 30 41 83 fe ff 0f 85 60 ff ff ff &lt;0f&gt; 0b 66 66 2e 0f 1f 84 00 00 00 00 00 0f 1f 40 00 0f 1f 44 00 00\n  RSP: 0000:ffffc9000d533b08 EFLAGS: 00010046\n  RAX: 0000000000000000 RBX: 0000000000000000 RCX: 0000000000000006\n  RDX: 0000000000000028 RSI: 00000000ffffffff RDI: 00000000ffffffff\n  RBP: ffff888107419680 R08: 0000000000000000 R09: ffffffff82d72b00\n  R10: 0000000000000000 R11: 0000000000000000 R12: 00000000000001ed\n  R13: 0000000000000000 R14: 00000000ffffffff R15: 0000000000000002\n  FS:  0000000000000000(0000) GS:ffff88bc8b500000(0000) knlGS:0000000000000000\n  CS:  0010 DS: 0000 ES: 0000 CR0: 0000000080050033\n  CR2: 0000000000000000 CR3: 0000000002610001 CR4: 00000000001706e0\n  DR0: 0000000000000000 DR1: 0000000000000000 DR2: 0000000000000000\n  DR3: 0000000000000000 DR6: 00000000fffe0ff0 DR7: 0000000000000400\n  Call Trace:\n   ? show_trace_log_lvl+0x1c1/0x2d9\n   ? show_trace_log_lvl+0x1c1/0x2d9\n   ? set_affinity_irq+0xdc/0x1c0\n   ? __die_body.cold+0x8/0xd\n   ? die+0x2b/0x50\n   ? do_trap+0x90/0x110\n   ? bind_evtchn_to_cpu+0xdf/0xf0\n   ? do_error_trap+0x65/0x80\n   ? bind_evtchn_to_cpu+0xdf/0xf0\n   ? exc_invalid_op+0x4e/0x70\n   ? bind_evtchn_to_cpu+0xdf/0xf0\n   ? asm_exc_invalid_op+0x12/0x20\n   ? bind_evtchn_to_cpu+0xdf/0x\n---truncated---</t>
  </si>
  <si>
    <t>https://github.com/torvalds/linux/commit/fa765c4b4aed2d64266b694520ecb025c862c5a9</t>
  </si>
  <si>
    <t>CVE-2024-26685</t>
  </si>
  <si>
    <t>In the Linux kernel, the following vulnerability has been resolved:\n\nnilfs2: fix potential bug in end_buffer_async_write\n\nAccording to a syzbot report, end_buffer_async_write(), which handles the\ncompletion of block device writes, may detect abnormal condition of the\nbuffer async_write flag and cause a BUG_ON failure when using nilfs2.\n\nNilfs2 itself does not use end_buffer_async_write().  But, the async_write\nflag is now used as a marker by commit 7f42ec394156 ("nilfs2: fix issue\nwith race condition of competition between segments for dirty blocks") as\na means of resolving double list insertion of dirty blocks in\nnilfs_lookup_dirty_data_buffers() and nilfs_lookup_node_buffers() and the\nresulting crash.\n\nThis modification is safe as long as it is used for file data and b-tree\nnode blocks where the page caches are independent.  However, it was\nirrelevant and redundant to also introduce async_write for segment summary\nand super root blocks that share buffers with the backing device.  This\nled to the possibility that the BUG_ON check in end_buffer_async_write\nwould fail as described above, if independent writebacks of the backing\ndevice occurred in parallel.\n\nThe use of async_write for segment summary buffers has already been\nremoved in a previous change.\n\nFix this issue by removing the manipulation of the async_write flag for\nthe remaining super root block buffer.</t>
  </si>
  <si>
    <t>CVE-2024-26684</t>
  </si>
  <si>
    <t>In the Linux kernel, the following vulnerability has been resolved:\n\nnet: stmmac: xgmac: fix handling of DPP safety error for DMA channels\n\nCommit 56e58d6c8a56 ("net: stmmac: Implement Safety Features in\nXGMAC core") checks and reports safety errors, but leaves the\nData Path Parity Errors for each channel in DMA unhandled at all, lead to\na storm of interrupt.\nFix it by checking and clearing the DMA_DPP_Interrupt_Status register.</t>
  </si>
  <si>
    <t>CVE-2024-26681</t>
  </si>
  <si>
    <t>In the Linux kernel, the following vulnerability has been resolved:\n\nnetdevsim: avoid potential loop in nsim_dev_trap_report_work()\n\nMany syzbot reports include the following trace [1]\n\nIf nsim_dev_trap_report_work() can not grab the mutex,\nit should rearm itself at least one jiffie later.\n\n[1]\nSending NMI from CPU 1 to CPUs 0:\nNMI backtrace for cpu 0\nCPU: 0 PID: 32383 Comm: kworker/0:2 Not tainted 6.8.0-rc2-syzkaller-00031-g861c0981648f #0\nHardware name: Google Google Compute Engine/Google Compute Engine, BIOS Google 11/17/2023\nWorkqueue: events nsim_dev_trap_report_work\n RIP: 0010:bytes_is_nonzero mm/kasan/generic.c:89 [inline]\n RIP: 0010:memory_is_nonzero mm/kasan/generic.c:104 [inline]\n RIP: 0010:memory_is_poisoned_n mm/kasan/generic.c:129 [inline]\n RIP: 0010:memory_is_poisoned mm/kasan/generic.c:161 [inline]\n RIP: 0010:check_region_inline mm/kasan/generic.c:180 [inline]\n RIP: 0010:kasan_check_range+0x101/0x190 mm/kasan/generic.c:189\nCode: 07 49 39 d1 75 0a 45 3a 11 b8 01 00 00 00 7c 0b 44 89 c2 e8 21 ed ff ff 83 f0 01 5b 5d 41 5c c3 48 85 d2 74 4f 48 01 ea eb 09 &lt;48&gt; 83 c0 01 48 39 d0 74 41 80 38 00 74 f2 eb b6 41 bc 08 00 00 00\nRSP: 0018:ffffc90012dcf998 EFLAGS: 00000046\nRAX: fffffbfff258af1e RBX: fffffbfff258af1f RCX: ffffffff8168eda3\nRDX: fffffbfff258af1f RSI: 0000000000000004 RDI: ffffffff92c578f0\nRBP: fffffbfff258af1e R08: 0000000000000000 R09: fffffbfff258af1e\nR10: ffffffff92c578f3 R11: ffffffff8acbcbc0 R12: 0000000000000002\nR13: ffff88806db38400 R14: 1ffff920025b9f42 R15: ffffffff92c578e8\nFS:  0000000000000000(0000) GS:ffff8880b9800000(0000) knlGS:0000000000000000\nCS:  0010 DS: 0000 ES: 0000 CR0: 0000000080050033\nCR2: 000000c00994e078 CR3: 000000002c250000 CR4: 00000000003506f0\nDR0: 0000000000000000 DR1: 0000000000000000 DR2: 0000000000000000\nDR3: 0000000000000000 DR6: 00000000fffe0ff0 DR7: 0000000000000400\nCall Trace:\n &lt;NMI&gt;\n &lt;/NMI&gt;\n &lt;TASK&gt;\n  instrument_atomic_read include/linux/instrumented.h:68 [inline]\n  atomic_read include/linux/atomic/atomic-instrumented.h:32 [inline]\n  queued_spin_is_locked include/asm-generic/qspinlock.h:57 [inline]\n  debug_spin_unlock kernel/locking/spinlock_debug.c:101 [inline]\n  do_raw_spin_unlock+0x53/0x230 kernel/locking/spinlock_debug.c:141\n  __raw_spin_unlock_irqrestore include/linux/spinlock_api_smp.h:150 [inline]\n  _raw_spin_unlock_irqrestore+0x22/0x70 kernel/locking/spinlock.c:194\n  debug_object_activate+0x349/0x540 lib/debugobjects.c:726\n  debug_work_activate kernel/workqueue.c:578 [inline]\n  insert_work+0x30/0x230 kernel/workqueue.c:1650\n  __queue_work+0x62e/0x11d0 kernel/workqueue.c:1802\n  __queue_delayed_work+0x1bf/0x270 kernel/workqueue.c:1953\n  queue_delayed_work_on+0x106/0x130 kernel/workqueue.c:1989\n  queue_delayed_work include/linux/workqueue.h:563 [inline]\n  schedule_delayed_work include/linux/workqueue.h:677 [inline]\n  nsim_dev_trap_report_work+0x9c0/0xc80 drivers/net/netdevsim/dev.c:842\n  process_one_work+0x886/0x15d0 kernel/workqueue.c:2633\n  process_scheduled_works kernel/workqueue.c:2706 [inline]\n  worker_thread+0x8b9/0x1290 kernel/workqueue.c:2787\n  kthread+0x2c6/0x3a0 kernel/kthread.c:388\n  ret_from_fork+0x45/0x80 arch/x86/kernel/process.c:147\n  ret_from_fork_asm+0x11/0x20 arch/x86/entry/entry_64.S:242\n &lt;/TASK&gt;</t>
  </si>
  <si>
    <t>Infinite loop caused by retrying to take a lock immediately</t>
  </si>
  <si>
    <t>https://github.com/torvalds/linux/commit/ba5e1272142d051dcc57ca1d3225ad8a089f9858#diff-98f03abdce857c099a322fb0f39e17e3fb129d2c405164c6275320d328083884R839</t>
  </si>
  <si>
    <t>CVE-2024-26679</t>
  </si>
  <si>
    <t>In the Linux kernel, the following vulnerability has been resolved:\n\ninet: read sk-&gt;sk_family once in inet_recv_error()\n\ninet_recv_error() is called without holding the socket lock.\n\nIPv6 socket could mutate to IPv4 with IPV6_ADDRFORM\nsocket option and trigger a KCSAN warning.</t>
  </si>
  <si>
    <t>CVE-2024-26676</t>
  </si>
  <si>
    <t>In the Linux kernel, the following vulnerability has been resolved:\n\naf_unix: Call kfree_skb() for dead unix_(sk)-&gt;oob_skb in GC.\n\nsyzbot reported a warning [0] in __unix_gc() with a repro, which\ncreates a socketpair and sends one socket's fd to itself using the\npeer.\n\n  socketpair(AF_UNIX, SOCK_STREAM, 0, [3, 4]) = 0\n  sendmsg(4, {msg_name=NULL, msg_namelen=0, msg_iov=[{iov_base="\360", iov_len=1}],\n          msg_iovlen=1, msg_control=[{cmsg_len=20, cmsg_level=SOL_SOCKET,\n                                      cmsg_type=SCM_RIGHTS, cmsg_data=[3]}],\n          msg_controllen=24, msg_flags=0}, MSG_OOB|MSG_PROBE|MSG_DONTWAIT|MSG_ZEROCOPY) = 1\n\nThis forms a self-cyclic reference that GC should finally untangle\nbut does not due to lack of MSG_OOB handling, resulting in memory\nleak.\n\nRecently, commit 11498715f266 ("af_unix: Remove io_uring code for\nGC.") removed io_uring's dead code in GC and revealed the problem.\n\nThe code was executed at the final stage of GC and unconditionally\nmoved all GC candidates from gc_candidates to gc_inflight_list.\nThat papered over the reported problem by always making the following\nWARN_ON_ONCE(!list_empty(&amp;gc_candidates)) false.\n\nThe problem has been there since commit 2aab4b969002 ("af_unix: fix\nstruct pid leaks in OOB support") added full scm support for MSG_OOB\nwhile fixing another bug.\n\nTo fix this problem, we must call kfree_skb() for unix_sk(sk)-&gt;oob_skb\nif the socket still exists in gc_candidates after purging collected skb.\n\nThen, we need to set NULL to oob_skb before calling kfree_skb() because\nit calls last fput() and triggers unix_release_sock(), where we call\nduplicate kfree_skb(u-&gt;oob_skb) if not NULL.\n\nNote that the leaked socket remained being linked to a global list, so\nkmemleak also could not detect it.  We need to check /proc/net/protocol\nto notice the unfreed socket.\n\n[0]:\nWARNING: CPU: 0 PID: 2863 at net/unix/garbage.c:345 __unix_gc+0xc74/0xe80 net/unix/garbage.c:345\nModules linked in:\nCPU: 0 PID: 2863 Comm: kworker/u4:11 Not tainted 6.8.0-rc1-syzkaller-00583-g1701940b1a02 #0\nHardware name: Google Google Compute Engine/Google Compute Engine, BIOS Google 01/25/2024\nWorkqueue: events_unbound __unix_gc\nRIP: 0010:__unix_gc+0xc74/0xe80 net/unix/garbage.c:345\nCode: 8b 5c 24 50 e9 86 f8 ff ff e8 f8 e4 22 f8 31 d2 48 c7 c6 30 6a 69 89 4c 89 ef e8 97 ef ff ff e9 80 f9 ff ff e8 dd e4 22 f8 90 &lt;0f&gt; 0b 90 e9 7b fd ff ff 48 89 df e8 5c e7 7c f8 e9 d3 f8 ff ff e8\nRSP: 0018:ffffc9000b03fba0 EFLAGS: 00010293\nRAX: 0000000000000000 RBX: ffffc9000b03fc10 RCX: ffffffff816c493e\nRDX: ffff88802c02d940 RSI: ffffffff896982f3 RDI: ffffc9000b03fb30\nRBP: ffffc9000b03fce0 R08: 0000000000000001 R09: fffff52001607f66\nR10: 0000000000000003 R11: 0000000000000002 R12: dffffc0000000000\nR13: ffffc9000b03fc10 R14: ffffc9000b03fc10 R15: 0000000000000001\nFS:  0000000000000000(0000) GS:ffff8880b9400000(0000) knlGS:0000000000000000\nCS:  0010 DS: 0000 ES: 0000 CR0: 0000000080050033\nCR2: 00005559c8677a60 CR3: 000000000d57a000 CR4: 00000000003506f0\nDR0: 0000000000000000 DR1: 0000000000000000 DR2: 0000000000000000\nDR3: 0000000000000000 DR6: 00000000fffe0ff0 DR7: 0000000000000400\nCall Trace:\n &lt;TASK&gt;\n process_one_work+0x889/0x15e0 kernel/workqueue.c:2633\n process_scheduled_works kernel/workqueue.c:2706 [inline]\n worker_thread+0x8b9/0x12a0 kernel/workqueue.c:2787\n kthread+0x2c6/0x3b0 kernel/kthread.c:388\n ret_from_fork+0x45/0x80 arch/x86/kernel/process.c:147\n ret_from_fork_asm+0x1b/0x30 arch/x86/entry/entry_64.S:242\n &lt;/TASK&gt;</t>
  </si>
  <si>
    <t>CVE-2024-26675</t>
  </si>
  <si>
    <t>In the Linux kernel, the following vulnerability has been resolved:\n\nppp_async: limit MRU to 64K\n\nsyzbot triggered a warning [1] in __alloc_pages():\n\nWARN_ON_ONCE_GFP(order &gt; MAX_PAGE_ORDER, gfp)\n\nWillem fixed a similar issue in commit c0a2a1b0d631 ("ppp: limit MRU to 64K")\n\nAdopt the same sanity check for ppp_async_ioctl(PPPIOCSMRU)\n\n[1]:\n\n WARNING: CPU: 1 PID: 11 at mm/page_alloc.c:4543 __alloc_pages+0x308/0x698 mm/page_alloc.c:4543\nModules linked in:\nCPU: 1 PID: 11 Comm: kworker/u4:0 Not tainted 6.8.0-rc2-syzkaller-g41bccc98fb79 #0\nHardware name: Google Google Compute Engine/Google Compute Engine, BIOS Google 11/17/2023\nWorkqueue: events_unbound flush_to_ldisc\npstate: 204000c5 (nzCv daIF +PAN -UAO -TCO -DIT -SSBS BTYPE=--)\n pc : __alloc_pages+0x308/0x698 mm/page_alloc.c:4543\n lr : __alloc_pages+0xc8/0x698 mm/page_alloc.c:4537\nsp : ffff800093967580\nx29: ffff800093967660 x28: ffff8000939675a0 x27: dfff800000000000\nx26: ffff70001272ceb4 x25: 0000000000000000 x24: ffff8000939675c0\nx23: 0000000000000000 x22: 0000000000060820 x21: 1ffff0001272ceb8\nx20: ffff8000939675e0 x19: 0000000000000010 x18: ffff800093967120\nx17: ffff800083bded5c x16: ffff80008ac97500 x15: 0000000000000005\nx14: 1ffff0001272cebc x13: 0000000000000000 x12: 0000000000000000\nx11: ffff70001272cec1 x10: 1ffff0001272cec0 x9 : 0000000000000001\nx8 : ffff800091c91000 x7 : 0000000000000000 x6 : 000000000000003f\nx5 : 00000000ffffffff x4 : 0000000000000000 x3 : 0000000000000020\nx2 : 0000000000000008 x1 : 0000000000000000 x0 : ffff8000939675e0\nCall trace:\n  __alloc_pages+0x308/0x698 mm/page_alloc.c:4543\n  __alloc_pages_node include/linux/gfp.h:238 [inline]\n  alloc_pages_node include/linux/gfp.h:261 [inline]\n  __kmalloc_large_node+0xbc/0x1fc mm/slub.c:3926\n  __do_kmalloc_node mm/slub.c:3969 [inline]\n  __kmalloc_node_track_caller+0x418/0x620 mm/slub.c:4001\n  kmalloc_reserve+0x17c/0x23c net/core/skbuff.c:590\n  __alloc_skb+0x1c8/0x3d8 net/core/skbuff.c:651\n  __netdev_alloc_skb+0xb8/0x3e8 net/core/skbuff.c:715\n  netdev_alloc_skb include/linux/skbuff.h:3235 [inline]\n  dev_alloc_skb include/linux/skbuff.h:3248 [inline]\n  ppp_async_input drivers/net/ppp/ppp_async.c:863 [inline]\n  ppp_asynctty_receive+0x588/0x186c drivers/net/ppp/ppp_async.c:341\n  tty_ldisc_receive_buf+0x12c/0x15c drivers/tty/tty_buffer.c:390\n  tty_port_default_receive_buf+0x74/0xac drivers/tty/tty_port.c:37\n  receive_buf drivers/tty/tty_buffer.c:444 [inline]\n  flush_to_ldisc+0x284/0x6e4 drivers/tty/tty_buffer.c:494\n  process_one_work+0x694/0x1204 kernel/workqueue.c:2633\n  process_scheduled_works kernel/workqueue.c:2706 [inline]\n  worker_thread+0x938/0xef4 kernel/workqueue.c:2787\n  kthread+0x288/0x310 kernel/kthread.c:388\n  ret_from_fork+0x10/0x20 arch/arm64/kernel/entry.S:860</t>
  </si>
  <si>
    <t>ppp_async_ioctl(PPPIOCSMRU) can allow userspace to trigger allocation of a buffer that's too big to be allocated, causing a BUG/DOS. The same can also happen in regular Rust, but RFL's liballoc configuration enforces fallible allocation so the programmable can handle it.</t>
  </si>
  <si>
    <t>https://github.com/torvalds/linux/commit/cb88cb53badb8aeb3955ad6ce80b07b598e310b8</t>
  </si>
  <si>
    <t>CVE-2024-26673</t>
  </si>
  <si>
    <t>In the Linux kernel, the following vulnerability has been resolved:\n\nnetfilter: nft_ct: sanitize layer 3 and 4 protocol number in custom expectations\n\n- Disallow families other than NFPROTO_{IPV4,IPV6,INET}.\n- Disallow layer 4 protocol with no ports, since destination port is a\n  mandatory attribute for this object.</t>
  </si>
  <si>
    <t>CVE-2024-26672</t>
  </si>
  <si>
    <t>In the Linux kernel, the following vulnerability has been resolved:\n\ndrm/amdgpu: Fix variable 'mca_funcs' dereferenced before NULL check in 'amdgpu_mca_smu_get_mca_entry()'\n\nFixes the below:\n\ndrivers/gpu/drm/amd/amdgpu/amdgpu_mca.c:377 amdgpu_mca_smu_get_mca_entry() warn: variable dereferenced before check 'mca_funcs' (see line 368)\n\n357 int amdgpu_mca_smu_get_mca_entry(struct amdgpu_device *adev,\n\t\t\t\t     enum amdgpu_mca_error_type type,\n358                                  int idx, struct mca_bank_entry *entry)\n359 {\n360         const struct amdgpu_mca_smu_funcs *mca_funcs =\n\t\t\t\t\t\tadev-&gt;mca.mca_funcs;\n361         int count;\n362\n363         switch (type) {\n364         case AMDGPU_MCA_ERROR_TYPE_UE:\n365                 count = mca_funcs-&gt;max_ue_count;\n\nmca_funcs is dereferenced here.\n\n366                 break;\n367         case AMDGPU_MCA_ERROR_TYPE_CE:\n368                 count = mca_funcs-&gt;max_ce_count;\n\nmca_funcs is dereferenced here.\n\n369                 break;\n370         default:\n371                 return -EINVAL;\n372         }\n373\n374         if (idx &gt;= count)\n375                 return -EINVAL;\n376\n377         if (mca_funcs &amp;&amp; mca_funcs-&gt;mca_get_mca_entry)\n\t        ^^^^^^^^^\n\nChecked too late!</t>
  </si>
  <si>
    <t>https://git.kernel.org/pub/scm/linux/kernel/git/stable/linux.git/commit/?id=4f32504a2f85a7b40fe149436881381f48e9c0c0</t>
  </si>
  <si>
    <t>CVE-2024-26671</t>
  </si>
  <si>
    <t>In the Linux kernel, the following vulnerability has been resolved:\n\nblk-mq: fix IO hang from sbitmap wakeup race\n\nIn blk_mq_mark_tag_wait(), __add_wait_queue() may be re-ordered\nwith the following blk_mq_get_driver_tag() in case of getting driver\ntag failure.\n\nThen in __sbitmap_queue_wake_up(), waitqueue_active() may not observe\nthe added waiter in blk_mq_mark_tag_wait() and wake up nothing, meantime\nblk_mq_mark_tag_wait() can't get driver tag successfully.\n\nThis issue can be reproduced by running the following test in loop, and\nfio hang can be observed in &lt; 30min when running it on my test VM\nin laptop.\n\n\tmodprobe -r scsi_debug\n\tmodprobe scsi_debug delay=0 dev_size_mb=4096 max_queue=1 host_max_queue=1 submit_queues=4\n\tdev=`ls -d /sys/bus/pseudo/drivers/scsi_debug/adapter*/host*/target*/*/block/* | head -1 | xargs basename`\n\tfio --filename=/dev/"$dev" --direct=1 --rw=randrw --bs=4k --iodepth=1 \\n       \t\t--runtime=100 --numjobs=40 --time_based --name=test \\n        \t--ioengine=libaio\n\nFix the issue by adding one explicit barrier in blk_mq_mark_tag_wait(), which\nis just fine in case of running out of tag.</t>
  </si>
  <si>
    <t>Manual write barrier</t>
  </si>
  <si>
    <t>https://git.kernel.org/pub/scm/linux/kernel/git/stable/linux.git/commit/?id=1d9c777d3e70bdc57dddf7a14a80059d65919e56</t>
  </si>
  <si>
    <t>CVE-2024-26670</t>
  </si>
  <si>
    <t>In the Linux kernel, the following vulnerability has been resolved:\n\narm64: entry: fix ARM64_WORKAROUND_SPECULATIVE_UNPRIV_LOAD\n\nCurrently the ARM64_WORKAROUND_SPECULATIVE_UNPRIV_LOAD workaround isn't\nquite right, as it is supposed to be applied after the last explicit\nmemory access, but is immediately followed by an LDR.\n\nThe ARM64_WORKAROUND_SPECULATIVE_UNPRIV_LOAD workaround is used to\nhandle Cortex-A520 erratum 2966298 and Cortex-A510 erratum 3117295,\nwhich are described in:\n\n* https://developer.arm.com/documentation/SDEN2444153/0600/?lang=en\n* https://developer.arm.com/documentation/SDEN1873361/1600/?lang=en\n\nIn both cases the workaround is described as:\n\n| If pagetable isolation is disabled, the context switch logic in the\n| kernel can be updated to execute the following sequence on affected\n| cores before exiting to EL0, and after all explicit memory accesses:\n|\n| 1. A non-shareable TLBI to any context and/or address, including\n|    unused contexts or addresses, such as a `TLBI VALE1 Xzr`.\n|\n| 2. A DSB NSH to guarantee completion of the TLBI.\n\nThe important part being that the TLBI+DSB must be placed "after all\nexplicit memory accesses".\n\nUnfortunately, as-implemented, the TLBI+DSB is immediately followed by\nan LDR, as we have:\n\n| alternative_if ARM64_WORKAROUND_SPECULATIVE_UNPRIV_LOAD\n| \ttlbi\tvale1, xzr\n| \tdsb\tnsh\n| alternative_else_nop_endif\n| alternative_if_not ARM64_UNMAP_KERNEL_AT_EL0\n| \tldr\tlr, [sp, #S_LR]\n| \tadd\tsp, sp, #PT_REGS_SIZE\t\t// restore sp\n| \teret\n| alternative_else_nop_endif\n|\n| [ ... KPTI exception return path ... ]\n\nThis patch fixes this by reworking the logic to place the TLBI+DSB\nimmediately before the ERET, after all explicit memory accesses.\n\nThe ERET is currently in a separate alternative block, and alternatives\ncannot be nested. To account for this, the alternative block for\nARM64_UNMAP_KERNEL_AT_EL0 is replaced with a single alternative branch\nto skip the KPTI logic, with the new shape of the logic being:\n\n| alternative_insn "b .L_skip_tramp_exit_\@", nop, ARM64_UNMAP_KERNEL_AT_EL0\n| \t[ ... KPTI exception return path ... ]\n| .L_skip_tramp_exit_\@:\n|\n| \tldr\tlr, [sp, #S_LR]\n| \tadd\tsp, sp, #PT_REGS_SIZE\t\t// restore sp\n|\n| alternative_if ARM64_WORKAROUND_SPECULATIVE_UNPRIV_LOAD\n| \ttlbi\tvale1, xzr\n| \tdsb\tnsh\n| alternative_else_nop_endif\n| \teret\n\nThe new structure means that the workaround is only applied when KPTI is\nnot in use; this is fine as noted in the documented implications of the\nerratum:\n\n| Pagetable isolation between EL0 and higher level ELs prevents the\n| issue from occurring.\n\n... and as per the workaround description quoted above, the workaround\nis only necessary "If pagetable isolation is disabled".</t>
  </si>
  <si>
    <t>CVE-2024-26669</t>
  </si>
  <si>
    <t>In the Linux kernel, the following vulnerability has been resolved:\n\nnet/sched: flower: Fix chain template offload\n\nWhen a qdisc is deleted from a net device the stack instructs the\nunderlying driver to remove its flow offload callback from the\nassociated filter block using the 'FLOW_BLOCK_UNBIND' command. The stack\nthen continues to replay the removal of the filters in the block for\nthis driver by iterating over the chains in the block and invoking the\n'reoffload' operation of the classifier being used. In turn, the\nclassifier in its 'reoffload' operation prepares and emits a\n'FLOW_CLS_DESTROY' command for each filter.\n\nHowever, the stack does not do the same for chain templates and the\nunderlying driver never receives a 'FLOW_CLS_TMPLT_DESTROY' command when\na qdisc is deleted. This results in a memory leak [1] which can be\nreproduced using [2].\n\nFix by introducing a 'tmplt_reoffload' operation and have the stack\ninvoke it with the appropriate arguments as part of the replay.\nImplement the operation in the sole classifier that supports chain\ntemplates (flower) by emitting the 'FLOW_CLS_TMPLT_{CREATE,DESTROY}'\ncommand based on whether a flow offload callback is being bound to a\nfilter block or being unbound from one.\n\nAs far as I can tell, the issue happens since cited commit which\nreordered tcf_block_offload_unbind() before tcf_block_flush_all_chains()\nin __tcf_block_put(). The order cannot be reversed as the filter block\nis expected to be freed after flushing all the chains.\n\n[1]\nunreferenced object 0xffff888107e28800 (size 2048):\n  comm "tc", pid 1079, jiffies 4294958525 (age 3074.287s)\n  hex dump (first 32 bytes):\n    b1 a6 7c 11 81 88 ff ff e0 5b b3 10 81 88 ff ff  ..|......[......\n    01 00 00 00 00 00 00 00 e0 aa b0 84 ff ff ff ff  ................\n  backtrace:\n    [&lt;ffffffff81c06a68&gt;] __kmem_cache_alloc_node+0x1e8/0x320\n    [&lt;ffffffff81ab374e&gt;] __kmalloc+0x4e/0x90\n    [&lt;ffffffff832aec6d&gt;] mlxsw_sp_acl_ruleset_get+0x34d/0x7a0\n    [&lt;ffffffff832bc195&gt;] mlxsw_sp_flower_tmplt_create+0x145/0x180\n    [&lt;ffffffff832b2e1a&gt;] mlxsw_sp_flow_block_cb+0x1ea/0x280\n    [&lt;ffffffff83a10613&gt;] tc_setup_cb_call+0x183/0x340\n    [&lt;ffffffff83a9f85a&gt;] fl_tmplt_create+0x3da/0x4c0\n    [&lt;ffffffff83a22435&gt;] tc_ctl_chain+0xa15/0x1170\n    [&lt;ffffffff838a863c&gt;] rtnetlink_rcv_msg+0x3cc/0xed0\n    [&lt;ffffffff83ac87f0&gt;] netlink_rcv_skb+0x170/0x440\n    [&lt;ffffffff83ac6270&gt;] netlink_unicast+0x540/0x820\n    [&lt;ffffffff83ac6e28&gt;] netlink_sendmsg+0x8d8/0xda0\n    [&lt;ffffffff83793def&gt;] ____sys_sendmsg+0x30f/0xa80\n    [&lt;ffffffff8379d29a&gt;] ___sys_sendmsg+0x13a/0x1e0\n    [&lt;ffffffff8379d50c&gt;] __sys_sendmsg+0x11c/0x1f0\n    [&lt;ffffffff843b9ce0&gt;] do_syscall_64+0x40/0xe0\nunreferenced object 0xffff88816d2c0400 (size 1024):\n  comm "tc", pid 1079, jiffies 4294958525 (age 3074.287s)\n  hex dump (first 32 bytes):\n    40 00 00 00 00 00 00 00 57 f6 38 be 00 00 00 00  @.......W.8.....\n    10 04 2c 6d 81 88 ff ff 10 04 2c 6d 81 88 ff ff  ..,m......,m....\n  backtrace:\n    [&lt;ffffffff81c06a68&gt;] __kmem_cache_alloc_node+0x1e8/0x320\n    [&lt;ffffffff81ab36c1&gt;] __kmalloc_node+0x51/0x90\n    [&lt;ffffffff81a8ed96&gt;] kvmalloc_node+0xa6/0x1f0\n    [&lt;ffffffff82827d03&gt;] bucket_table_alloc.isra.0+0x83/0x460\n    [&lt;ffffffff82828d2b&gt;] rhashtable_init+0x43b/0x7c0\n    [&lt;ffffffff832aed48&gt;] mlxsw_sp_acl_ruleset_get+0x428/0x7a0\n    [&lt;ffffffff832bc195&gt;] mlxsw_sp_flower_tmplt_create+0x145/0x180\n    [&lt;ffffffff832b2e1a&gt;] mlxsw_sp_flow_block_cb+0x1ea/0x280\n    [&lt;ffffffff83a10613&gt;] tc_setup_cb_call+0x183/0x340\n    [&lt;ffffffff83a9f85a&gt;] fl_tmplt_create+0x3da/0x4c0\n    [&lt;ffffffff83a22435&gt;] tc_ctl_chain+0xa15/0x1170\n    [&lt;ffffffff838a863c&gt;] rtnetlink_rcv_msg+0x3cc/0xed0\n    [&lt;ffffffff83ac87f0&gt;] netlink_rcv_skb+0x170/0x440\n    [&lt;ffffffff83ac6270&gt;] netlink_unicast+0x540/0x820\n    [&lt;ffffffff83ac6e28&gt;] netlink_sendmsg+0x8d8/0xda0\n    [&lt;ffffffff83793def&gt;] ____sys_sendmsg+0x30f/0xa80\n\n[2]\n # tc qdisc add dev swp1 clsact\n # tc chain add dev swp1 ingress proto ip chain 1 flower dst_ip 0.0.0.0/32\n # tc qdisc del dev\n---truncated---</t>
  </si>
  <si>
    <t>CVE-2024-26668</t>
  </si>
  <si>
    <t>In the Linux kernel, the following vulnerability has been resolved:\n\nnetfilter: nft_limit: reject configurations that cause integer overflow\n\nReject bogus configs where internal token counter wraps around.\nThis only occurs with very very large requests, such as 17gbyte/s.\n\nIts better to reject this rather than having incorrect ratelimit.</t>
  </si>
  <si>
    <t>CVE-2024-26667</t>
  </si>
  <si>
    <t>In the Linux kernel, the following vulnerability has been resolved:\n\ndrm/msm/dpu: check for valid hw_pp in dpu_encoder_helper_phys_cleanup\n\nThe commit 8b45a26f2ba9 ("drm/msm/dpu: reserve cdm blocks for writeback\nin case of YUV output") introduced a smatch warning about another\nconditional block in dpu_encoder_helper_phys_cleanup() which had assumed\nhw_pp will always be valid which may not necessarily be true.\n\nLets fix the other conditional block by making sure hw_pp is valid\nbefore dereferencing it.\n\nPatchwork: https://patchwork.freedesktop.org/patch/574878/</t>
  </si>
  <si>
    <t>CVE-2024-26664</t>
  </si>
  <si>
    <t>In the Linux kernel, the following vulnerability has been resolved:\n\nhwmon: (coretemp) Fix out-of-bounds memory access\n\nFix a bug that pdata-&gt;cpu_map[] is set before out-of-bounds check.\nThe problem might be triggered on systems with more than 128 cores per\npackage.</t>
  </si>
  <si>
    <t>CVE-2024-26663</t>
  </si>
  <si>
    <t>In the Linux kernel, the following vulnerability has been resolved:\n\ntipc: Check the bearer type before calling tipc_udp_nl_bearer_add()\n\nsyzbot reported the following general protection fault [1]:\n\ngeneral protection fault, probably for non-canonical address 0xdffffc0000000010: 0000 [#1] PREEMPT SMP KASAN\nKASAN: null-ptr-deref in range [0x0000000000000080-0x0000000000000087]\n...\nRIP: 0010:tipc_udp_is_known_peer+0x9c/0x250 net/tipc/udp_media.c:291\n...\nCall Trace:\n &lt;TASK&gt;\n tipc_udp_nl_bearer_add+0x212/0x2f0 net/tipc/udp_media.c:646\n tipc_nl_bearer_add+0x21e/0x360 net/tipc/bearer.c:1089\n genl_family_rcv_msg_doit+0x1fc/0x2e0 net/netlink/genetlink.c:972\n genl_family_rcv_msg net/netlink/genetlink.c:1052 [inline]\n genl_rcv_msg+0x561/0x800 net/netlink/genetlink.c:1067\n netlink_rcv_skb+0x16b/0x440 net/netlink/af_netlink.c:2544\n genl_rcv+0x28/0x40 net/netlink/genetlink.c:1076\n netlink_unicast_kernel net/netlink/af_netlink.c:1341 [inline]\n netlink_unicast+0x53b/0x810 net/netlink/af_netlink.c:1367\n netlink_sendmsg+0x8b7/0xd70 net/netlink/af_netlink.c:1909\n sock_sendmsg_nosec net/socket.c:730 [inline]\n __sock_sendmsg+0xd5/0x180 net/socket.c:745\n ____sys_sendmsg+0x6ac/0x940 net/socket.c:2584\n ___sys_sendmsg+0x135/0x1d0 net/socket.c:2638\n __sys_sendmsg+0x117/0x1e0 net/socket.c:2667\n do_syscall_x64 arch/x86/entry/common.c:52 [inline]\n do_syscall_64+0x40/0x110 arch/x86/entry/common.c:83\n entry_SYSCALL_64_after_hwframe+0x63/0x6b\n\nThe cause of this issue is that when tipc_nl_bearer_add() is called with\nthe TIPC_NLA_BEARER_UDP_OPTS attribute, tipc_udp_nl_bearer_add() is called\neven if the bearer is not UDP.\n\ntipc_udp_is_known_peer() called by tipc_udp_nl_bearer_add() assumes that\nthe media_ptr field of the tipc_bearer has an udp_bearer type object, so\nthe function goes crazy for non-UDP bearers.\n\nThis patch fixes the issue by checking the bearer type before calling\ntipc_udp_nl_bearer_add() in tipc_nl_bearer_add().</t>
  </si>
  <si>
    <t>CVE-2024-26662</t>
  </si>
  <si>
    <t>In the Linux kernel, the following vulnerability has been resolved:\n\ndrm/amd/display: Fix 'panel_cntl' could be null in 'dcn21_set_backlight_level()'\n\n'panel_cntl' structure used to control the display panel could be null,\ndereferencing it could lead to a null pointer access.\n\nFixes the below:\ndrivers/gpu/drm/amd/amdgpu/../display/dc/hwss/dcn21/dcn21_hwseq.c:269 dcn21_set_backlight_level() error: we previously assumed 'panel_cntl' could be null (see line 250)</t>
  </si>
  <si>
    <t>https://github.com/torvalds/linux/commit/e96fddb32931d007db12b1fce9b5e8e4c080401b</t>
  </si>
  <si>
    <t>CVE-2024-26661</t>
  </si>
  <si>
    <t>In the Linux kernel, the following vulnerability has been resolved:\n\ndrm/amd/display: Add NULL test for 'timing generator' in 'dcn21_set_pipe()'\n\nIn "u32 otg_inst = pipe_ctx-&gt;stream_res.tg-&gt;inst;"\npipe_ctx-&gt;stream_res.tg could be NULL, it is relying on the caller to\nensure the tg is not NULL.</t>
  </si>
  <si>
    <t>CVE-2024-26660</t>
  </si>
  <si>
    <t>In the Linux kernel, the following vulnerability has been resolved:\n\ndrm/amd/display: Implement bounds check for stream encoder creation in DCN301\n\n'stream_enc_regs' array is an array of dcn10_stream_enc_registers\nstructures. The array is initialized with four elements, corresponding\nto the four calls to stream_enc_regs() in the array initializer. This\nmeans that valid indices for this array are 0, 1, 2, and 3.\n\nThe error message 'stream_enc_regs' 4 &lt;= 5 below, is indicating that\nthere is an attempt to access this array with an index of 5, which is\nout of bounds. This could lead to undefined behavior\n\nHere, eng_id is used as an index to access the stream_enc_regs array. If\neng_id is 5, this would result in an out-of-bounds access on the\nstream_enc_regs array.\n\nThus fixing Buffer overflow error in dcn301_stream_encoder_create\nreported by Smatch:\ndrivers/gpu/drm/amd/amdgpu/../display/dc/resource/dcn301/dcn301_resource.c:1011 dcn301_stream_encoder_create() error: buffer overflow 'stream_enc_regs' 4 &lt;= 5</t>
  </si>
  <si>
    <t>CVE-2024-26659</t>
  </si>
  <si>
    <t>In the Linux kernel, the following vulnerability has been resolved:\n\nxhci: handle isoc Babble and Buffer Overrun events properly\n\nxHCI 4.9 explicitly forbids assuming that the xHC has released its\nownership of a multi-TRB TD when it reports an error on one of the\nearly TRBs. Yet the driver makes such assumption and releases the TD,\nallowing the remaining TRBs to be freed or overwritten by new TDs.\n\nThe xHC should also report completion of the final TRB due to its IOC\nflag being set by us, regardless of prior errors. This event cannot\nbe recognized if the TD has already been freed earlier, resulting in\n"Transfer event TRB DMA ptr not part of current TD" error message.\n\nFix this by reusing the logic for processing isoc Transaction Errors.\nThis also handles hosts which fail to report the final completion.\n\nFix transfer length reporting on Babble errors. They may be caused by\ndevice malfunction, no guarantee that the buffer has been filled.</t>
  </si>
  <si>
    <t>CVE-2024-26658</t>
  </si>
  <si>
    <t>In the Linux kernel, the following vulnerability has been resolved:\n\nbcachefs: grab s_umount only if snapshotting\n\nWhen I was testing mongodb over bcachefs with compression,\nthere is a lockdep warning when snapshotting mongodb data volume.\n\n$ cat test.sh\nprog=bcachefs\n\n$prog subvolume create /mnt/data\n$prog subvolume create /mnt/data/snapshots\n\nwhile true;do\n    $prog subvolume snapshot /mnt/data /mnt/data/snapshots/$(date +%s)\n    sleep 1s\ndone\n\n$ cat /etc/mongodb.conf\nsystemLog:\n  destination: file\n  logAppend: true\n  path: /mnt/data/mongod.log\n\nstorage:\n  dbPath: /mnt/data/\n\nlockdep reports:\n[ 3437.452330] ======================================================\n[ 3437.452750] WARNING: possible circular locking dependency detected\n[ 3437.453168] 6.7.0-rc7-custom+ #85 Tainted: G            E\n[ 3437.453562] ------------------------------------------------------\n[ 3437.453981] bcachefs/35533 is trying to acquire lock:\n[ 3437.454325] ffffa0a02b2b1418 (sb_writers#10){.+.+}-{0:0}, at: filename_create+0x62/0x190\n[ 3437.454875]\n               but task is already holding lock:\n[ 3437.455268] ffffa0a02b2b10e0 (&amp;type-&gt;s_umount_key#48){.+.+}-{3:3}, at: bch2_fs_file_ioctl+0x232/0xc90 [bcachefs]\n[ 3437.456009]\n               which lock already depends on the new lock.\n\n[ 3437.456553]\n               the existing dependency chain (in reverse order) is:\n[ 3437.457054]\n               -&gt; #3 (&amp;type-&gt;s_umount_key#48){.+.+}-{3:3}:\n[ 3437.457507]        down_read+0x3e/0x170\n[ 3437.457772]        bch2_fs_file_ioctl+0x232/0xc90 [bcachefs]\n[ 3437.458206]        __x64_sys_ioctl+0x93/0xd0\n[ 3437.458498]        do_syscall_64+0x42/0xf0\n[ 3437.458779]        entry_SYSCALL_64_after_hwframe+0x6e/0x76\n[ 3437.459155]\n               -&gt; #2 (&amp;c-&gt;snapshot_create_lock){++++}-{3:3}:\n[ 3437.459615]        down_read+0x3e/0x170\n[ 3437.459878]        bch2_truncate+0x82/0x110 [bcachefs]\n[ 3437.460276]        bchfs_truncate+0x254/0x3c0 [bcachefs]\n[ 3437.460686]        notify_change+0x1f1/0x4a0\n[ 3437.461283]        do_truncate+0x7f/0xd0\n[ 3437.461555]        path_openat+0xa57/0xce0\n[ 3437.461836]        do_filp_open+0xb4/0x160\n[ 3437.462116]        do_sys_openat2+0x91/0xc0\n[ 3437.462402]        __x64_sys_openat+0x53/0xa0\n[ 3437.462701]        do_syscall_64+0x42/0xf0\n[ 3437.462982]        entry_SYSCALL_64_after_hwframe+0x6e/0x76\n[ 3437.463359]\n               -&gt; #1 (&amp;sb-&gt;s_type-&gt;i_mutex_key#15){+.+.}-{3:3}:\n[ 3437.463843]        down_write+0x3b/0xc0\n[ 3437.464223]        bch2_write_iter+0x5b/0xcc0 [bcachefs]\n[ 3437.464493]        vfs_write+0x21b/0x4c0\n[ 3437.464653]        ksys_write+0x69/0xf0\n[ 3437.464839]        do_syscall_64+0x42/0xf0\n[ 3437.465009]        entry_SYSCALL_64_after_hwframe+0x6e/0x76\n[ 3437.465231]\n               -&gt; #0 (sb_writers#10){.+.+}-{0:0}:\n[ 3437.465471]        __lock_acquire+0x1455/0x21b0\n[ 3437.465656]        lock_acquire+0xc6/0x2b0\n[ 3437.465822]        mnt_want_write+0x46/0x1a0\n[ 3437.465996]        filename_create+0x62/0x190\n[ 3437.466175]        user_path_create+0x2d/0x50\n[ 3437.466352]        bch2_fs_file_ioctl+0x2ec/0xc90 [bcachefs]\n[ 3437.466617]        __x64_sys_ioctl+0x93/0xd0\n[ 3437.466791]        do_syscall_64+0x42/0xf0\n[ 3437.466957]        entry_SYSCALL_64_after_hwframe+0x6e/0x76\n[ 3437.467180]\n               other info that might help us debug this:\n\n[ 3437.469670] 2 locks held by bcachefs/35533:\n               other info that might help us debug this:\n\n[ 3437.467507] Chain exists of:\n                 sb_writers#10 --&gt; &amp;c-&gt;snapshot_create_lock --&gt; &amp;type-&gt;s_umount_key#48\n\n[ 3437.467979]  Possible unsafe locking scenario:\n\n[ 3437.468223]        CPU0                    CPU1\n[ 3437.468405]        ----                    ----\n[ 3437.468585]   rlock(&amp;type-&gt;s_umount_key#48);\n[ 3437.468758]                                lock(&amp;c-&gt;snapshot_create_lock);\n[ 3437.469030]                                lock(&amp;type-&gt;s_umount_key#48);\n[ 3437.469291]   rlock(sb_writers#10);\n[ 3437.469434]\n                *** DEADLOCK ***\n\n[ 3437.469\n---truncated---</t>
  </si>
  <si>
    <t>CVE-2024-26657</t>
  </si>
  <si>
    <t>In the Linux kernel, the following vulnerability has been resolved:\n\ndrm/sched: fix null-ptr-deref in init entity\n\nThe bug can be triggered by sending an amdgpu_cs_wait_ioctl\nto the AMDGPU DRM driver on any ASICs with valid context.\nThe bug was reported by Joonkyo Jung &lt;joonkyoj@yonsei.ac.kr&gt;.\nFor example the following code:\n\n    static void Syzkaller2(int fd)\n    {\n\tunion drm_amdgpu_ctx arg1;\n\tunion drm_amdgpu_wait_cs arg2;\n\n\targ1.in.op = AMDGPU_CTX_OP_ALLOC_CTX;\n\tret = drmIoctl(fd, 0x140106442 /* amdgpu_ctx_ioctl */, &amp;arg1);\n\n\targ2.in.handle = 0x0;\n\targ2.in.timeout = 0x2000000000000;\n\targ2.in.ip_type = AMD_IP_VPE /* 0x9 */;\n\targ2-&gt;in.ip_instance = 0x0;\n\targ2.in.ring = 0x0;\n\targ2.in.ctx_id = arg1.out.alloc.ctx_id;\n\n\tdrmIoctl(fd, 0xc0206449 /* AMDGPU_WAIT_CS * /, &amp;arg2);\n    }\n\nThe ioctl AMDGPU_WAIT_CS without previously submitted job could be assumed that\nthe error should be returned, but the following commit 1decbf6bb0b4dc56c9da6c5e57b994ebfc2be3aa\nmodified the logic and allowed to have sched_rq equal to NULL.\n\nAs a result when there is no job the ioctl AMDGPU_WAIT_CS returns success.\nThe change fixes null-ptr-deref in init entity and the stack below demonstrates\nthe error condition:\n\n[  +0.000007] BUG: kernel NULL pointer dereference, address: 0000000000000028\n[  +0.007086] #PF: supervisor read access in kernel mode\n[  +0.005234] #PF: error_code(0x0000) - not-present page\n[  +0.005232] PGD 0 P4D 0\n[  +0.002501] Oops: 0000 [#1] PREEMPT SMP KASAN NOPTI\n[  +0.005034] CPU: 10 PID: 9229 Comm: amd_basic Tainted: G    B   W    L     6.7.0+ #4\n[  +0.007797] Hardware name: ASUS System Product Name/ROG STRIX B550-F GAMING (WI-FI), BIOS 1401 12/03/2020\n[  +0.009798] RIP: 0010:drm_sched_entity_init+0x2d3/0x420 [gpu_sched]\n[  +0.006426] Code: 80 00 00 00 00 00 00 00 e8 1a 81 82 e0 49 89 9c 24 c0 00 00 00 4c 89 ef e8 4a 80 82 e0 49 8b 5d 00 48 8d 7b 28 e8 3d 80 82 e0 &lt;48&gt; 83 7b 28 00 0f 84 28 01 00 00 4d 8d ac 24 98 00 00 00 49 8d 5c\n[  +0.019094] RSP: 0018:ffffc90014c1fa40 EFLAGS: 00010282\n[  +0.005237] RAX: 0000000000000001 RBX: 0000000000000000 RCX: ffffffff8113f3fa\n[  +0.007326] RDX: fffffbfff0a7889d RSI: 0000000000000008 RDI: ffffffff853c44e0\n[  +0.007264] RBP: ffffc90014c1fa80 R08: 0000000000000001 R09: fffffbfff0a7889c\n[  +0.007266] R10: ffffffff853c44e7 R11: 0000000000000001 R12: ffff8881a719b010\n[  +0.007263] R13: ffff88810d412748 R14: 0000000000000002 R15: 0000000000000000\n[  +0.007264] FS:  00007ffff7045540(0000) GS:ffff8883cc900000(0000) knlGS:0000000000000000\n[  +0.008236] CS:  0010 DS: 0000 ES: 0000 CR0: 0000000080050033\n[  +0.005851] CR2: 0000000000000028 CR3: 000000011912e000 CR4: 0000000000350ef0\n[  +0.007175] Call Trace:\n[  +0.002561]  &lt;TASK&gt;\n[  +0.002141]  ? show_regs+0x6a/0x80\n[  +0.003473]  ? __die+0x25/0x70\n[  +0.003124]  ? page_fault_oops+0x214/0x720\n[  +0.004179]  ? preempt_count_sub+0x18/0xc0\n[  +0.004093]  ? __pfx_page_fault_oops+0x10/0x10\n[  +0.004590]  ? srso_return_thunk+0x5/0x5f\n[  +0.004000]  ? vprintk_default+0x1d/0x30\n[  +0.004063]  ? srso_return_thunk+0x5/0x5f\n[  +0.004087]  ? vprintk+0x5c/0x90\n[  +0.003296]  ? drm_sched_entity_init+0x2d3/0x420 [gpu_sched]\n[  +0.005807]  ? srso_return_thunk+0x5/0x5f\n[  +0.004090]  ? _printk+0xb3/0xe0\n[  +0.003293]  ? __pfx__printk+0x10/0x10\n[  +0.003735]  ? asm_sysvec_apic_timer_interrupt+0x1b/0x20\n[  +0.005482]  ? do_user_addr_fault+0x345/0x770\n[  +0.004361]  ? exc_page_fault+0x64/0xf0\n[  +0.003972]  ? asm_exc_page_fault+0x27/0x30\n[  +0.004271]  ? add_taint+0x2a/0xa0\n[  +0.003476]  ? drm_sched_entity_init+0x2d3/0x420 [gpu_sched]\n[  +0.005812]  amdgpu_ctx_get_entity+0x3f9/0x770 [amdgpu]\n[  +0.009530]  ? finish_task_switch.isra.0+0x129/0x470\n[  +0.005068]  ? __pfx_amdgpu_ctx_get_entity+0x10/0x10 [amdgpu]\n[  +0.010063]  ? __kasan_check_write+0x14/0x20\n[  +0.004356]  ? srso_return_thunk+0x5/0x5f\n[  +0.004001]  ? mutex_unlock+0x81/0xd0\n[  +0.003802]  ? srso_return_thunk+0x5/0x5f\n[  +0.004096]  amdgpu_cs_wait_ioctl+0xf6/0x270 [amdgpu]\n[  +0.009355]  ? __pfx_\n---truncated---</t>
  </si>
  <si>
    <t>CVE-2024-26656</t>
  </si>
  <si>
    <t>In the Linux kernel, the following vulnerability has been resolved:\n\ndrm/amdgpu: fix use-after-free bug\n\nThe bug can be triggered by sending a single amdgpu_gem_userptr_ioctl\nto the AMDGPU DRM driver on any ASICs with an invalid address and size.\nThe bug was reported by Joonkyo Jung &lt;joonkyoj@yonsei.ac.kr&gt;.\nFor example the following code:\n\nstatic void Syzkaller1(int fd)\n{\n\tstruct drm_amdgpu_gem_userptr arg;\n\tint ret;\n\n\targ.addr = 0xffffffffffff0000;\n\targ.size = 0x80000000; /*2 Gb*/\n\targ.flags = 0x7;\n\tret = drmIoctl(fd, 0xc1186451/*amdgpu_gem_userptr_ioctl*/, &amp;arg);\n}\n\nDue to the address and size are not valid there is a failure in\namdgpu_hmm_register-&gt;mmu_interval_notifier_insert-&gt;__mmu_interval_notifier_insert-&gt;\ncheck_shl_overflow, but we even the amdgpu_hmm_register failure we still call\namdgpu_hmm_unregister into  amdgpu_gem_object_free which causes access to a bad address.\nThe following stack is below when the issue is reproduced when Kazan is enabled:\n\n[  +0.000014] Hardware name: ASUS System Product Name/ROG STRIX B550-F GAMING (WI-FI), BIOS 1401 12/03/2020\n[  +0.000009] RIP: 0010:mmu_interval_notifier_remove+0x327/0x340\n[  +0.000017] Code: ff ff 49 89 44 24 08 48 b8 00 01 00 00 00 00 ad de 4c 89 f7 49 89 47 40 48 83 c0 22 49 89 47 48 e8 ce d1 2d 01 e9 32 ff ff ff &lt;0f&gt; 0b e9 16 ff ff ff 4c 89 ef e8 fa 14 b3 ff e9 36 ff ff ff e8 80\n[  +0.000014] RSP: 0018:ffffc90002657988 EFLAGS: 00010246\n[  +0.000013] RAX: 0000000000000000 RBX: 1ffff920004caf35 RCX: ffffffff8160565b\n[  +0.000011] RDX: dffffc0000000000 RSI: 0000000000000004 RDI: ffff8881a9f78260\n[  +0.000010] RBP: ffffc90002657a70 R08: 0000000000000001 R09: fffff520004caf25\n[  +0.000010] R10: 0000000000000003 R11: ffffffff8161d1d6 R12: ffff88810e988c00\n[  +0.000010] R13: ffff888126fb5a00 R14: ffff88810e988c0c R15: ffff8881a9f78260\n[  +0.000011] FS:  00007ff9ec848540(0000) GS:ffff8883cc880000(0000) knlGS:0000000000000000\n[  +0.000012] CS:  0010 DS: 0000 ES: 0000 CR0: 0000000080050033\n[  +0.000010] CR2: 000055b3f7e14328 CR3: 00000001b5770000 CR4: 0000000000350ef0\n[  +0.000010] Call Trace:\n[  +0.000006]  &lt;TASK&gt;\n[  +0.000007]  ? show_regs+0x6a/0x80\n[  +0.000018]  ? __warn+0xa5/0x1b0\n[  +0.000019]  ? mmu_interval_notifier_remove+0x327/0x340\n[  +0.000018]  ? report_bug+0x24a/0x290\n[  +0.000022]  ? handle_bug+0x46/0x90\n[  +0.000015]  ? exc_invalid_op+0x19/0x50\n[  +0.000016]  ? asm_exc_invalid_op+0x1b/0x20\n[  +0.000017]  ? kasan_save_stack+0x26/0x50\n[  +0.000017]  ? mmu_interval_notifier_remove+0x23b/0x340\n[  +0.000019]  ? mmu_interval_notifier_remove+0x327/0x340\n[  +0.000019]  ? mmu_interval_notifier_remove+0x23b/0x340\n[  +0.000020]  ? __pfx_mmu_interval_notifier_remove+0x10/0x10\n[  +0.000017]  ? kasan_save_alloc_info+0x1e/0x30\n[  +0.000018]  ? srso_return_thunk+0x5/0x5f\n[  +0.000014]  ? __kasan_kmalloc+0xb1/0xc0\n[  +0.000018]  ? srso_return_thunk+0x5/0x5f\n[  +0.000013]  ? __kasan_check_read+0x11/0x20\n[  +0.000020]  amdgpu_hmm_unregister+0x34/0x50 [amdgpu]\n[  +0.004695]  amdgpu_gem_object_free+0x66/0xa0 [amdgpu]\n[  +0.004534]  ? __pfx_amdgpu_gem_object_free+0x10/0x10 [amdgpu]\n[  +0.004291]  ? do_syscall_64+0x5f/0xe0\n[  +0.000023]  ? srso_return_thunk+0x5/0x5f\n[  +0.000017]  drm_gem_object_free+0x3b/0x50 [drm]\n[  +0.000489]  amdgpu_gem_userptr_ioctl+0x306/0x500 [amdgpu]\n[  +0.004295]  ? __pfx_amdgpu_gem_userptr_ioctl+0x10/0x10 [amdgpu]\n[  +0.004270]  ? srso_return_thunk+0x5/0x5f\n[  +0.000014]  ? __this_cpu_preempt_check+0x13/0x20\n[  +0.000015]  ? srso_return_thunk+0x5/0x5f\n[  +0.000013]  ? sysvec_apic_timer_interrupt+0x57/0xc0\n[  +0.000020]  ? srso_return_thunk+0x5/0x5f\n[  +0.000014]  ? asm_sysvec_apic_timer_interrupt+0x1b/0x20\n[  +0.000022]  ? drm_ioctl_kernel+0x17b/0x1f0 [drm]\n[  +0.000496]  ? __pfx_amdgpu_gem_userptr_ioctl+0x10/0x10 [amdgpu]\n[  +0.004272]  ? drm_ioctl_kernel+0x190/0x1f0 [drm]\n[  +0.000492]  drm_ioctl_kernel+0x140/0x1f0 [drm]\n[  +0.000497]  ? __pfx_amdgpu_gem_userptr_ioctl+0x10/0x10 [amdgpu]\n[  +0.004297]  ? __pfx_drm_ioctl_kernel+0x10/0x10 [d\n---truncated---</t>
  </si>
  <si>
    <t>CVE-2024-26654</t>
  </si>
  <si>
    <t>In the Linux kernel, the following vulnerability has been resolved:\n\nALSA: sh: aica: reorder cleanup operations to avoid UAF bugs\n\nThe dreamcastcard-&gt;timer could schedule the spu_dma_work and the\nspu_dma_work could also arm the dreamcastcard-&gt;timer.\n\nWhen the snd_pcm_substream is closing, the aica_channel will be\ndeallocated. But it could still be dereferenced in the worker\nthread. The reason is that del_timer() will return directly\nregardless of whether the timer handler is running or not and\nthe worker could be rescheduled in the timer handler. As a result,\nthe UAF bug will happen. The racy situation is shown below:\n\n      (Thread 1)                 |      (Thread 2)\nsnd_aicapcm_pcm_close()          |\n ...                             |  run_spu_dma() //worker\n                                 |    mod_timer()\n  flush_work()                   |\n  del_timer()                    |  aica_period_elapsed() //timer\n  kfree(dreamcastcard-&gt;channel)  |    schedule_work()\n                                 |  run_spu_dma() //worker\n  ...                            |    dreamcastcard-&gt;channel-&gt; //USE\n\nIn order to mitigate this bug and other possible corner cases,\ncall mod_timer() conditionally in run_spu_dma(), then implement\nPCM sync_stop op to cancel both the timer and worker. The sync_stop\nop will be called from PCM core appropriately when needed.</t>
  </si>
  <si>
    <t>CVE-2024-26653</t>
  </si>
  <si>
    <t>In the Linux kernel, the following vulnerability has been resolved:\n\nusb: misc: ljca: Fix double free in error handling path\n\nWhen auxiliary_device_add() returns error and then calls\nauxiliary_device_uninit(), callback function ljca_auxdev_release\ncalls kfree(auxdev-&gt;dev.platform_data) to free the parameter data\nof the function ljca_new_client_device. The callers of\nljca_new_client_device shouldn't call kfree() again\nin the error handling path to free the platform data.\n\nFix this by cleaning up the redundant kfree() in all callers and\nadding kfree() the passed in platform_data on errors which happen\nbefore auxiliary_device_init() succeeds .</t>
  </si>
  <si>
    <t>CVE-2024-26651</t>
  </si>
  <si>
    <t>In the Linux kernel, the following vulnerability has been resolved:\n\nsr9800: Add check for usbnet_get_endpoints\n\nAdd check for usbnet_get_endpoints() and return the error if it fails\nin order to transfer the error.</t>
  </si>
  <si>
    <t>CVE-2024-26650</t>
  </si>
  <si>
    <t>In the Linux kernel, the following vulnerability has been resolved:\n\nplatform/x86: p2sb: Allow p2sb_bar() calls during PCI device probe\n\np2sb_bar() unhides P2SB device to get resources from the device. It\nguards the operation by locking pci_rescan_remove_lock so that parallel\nrescans do not find the P2SB device. However, this lock causes deadlock\nwhen PCI bus rescan is triggered by /sys/bus/pci/rescan. The rescan\nlocks pci_rescan_remove_lock and probes PCI devices. When PCI devices\ncall p2sb_bar() during probe, it locks pci_rescan_remove_lock again.\nHence the deadlock.\n\nTo avoid the deadlock, do not lock pci_rescan_remove_lock in p2sb_bar().\nInstead, do the lock at fs_initcall. Introduce p2sb_cache_resources()\nfor fs_initcall which gets and caches the P2SB resources. At p2sb_bar(),\nrefer the cache and return to the caller.\n\nBefore operating the device at P2SB DEVFN for resource cache, check\nthat its device class is PCI_CLASS_MEMORY_OTHER 0x0580 that PCH\nspecifications define. This avoids unexpected operation to other devices\nat the same DEVFN.\n\nTested-by Klara Modin &lt;klarasmodin@gmail.com&gt;</t>
  </si>
  <si>
    <t>CVE-2024-26648</t>
  </si>
  <si>
    <t>In the Linux kernel, the following vulnerability has been resolved:\n\ndrm/amd/display: Fix variable deferencing before NULL check in edp_setup_replay()\n\nIn edp_setup_replay(), 'struct dc *dc' &amp; 'struct dmub_replay *replay'\nwas dereferenced before the pointer 'link' &amp; 'replay' NULL check.\n\nFixes the below:\ndrivers/gpu/drm/amd/amdgpu/../display/dc/link/protocols/link_edp_panel_control.c:947 edp_setup_replay() warn: variable dereferenced before check 'link' (see line 933)</t>
  </si>
  <si>
    <t>CVE-2024-26647</t>
  </si>
  <si>
    <t>In the Linux kernel, the following vulnerability has been resolved:\n\ndrm/amd/display: Fix late derefrence 'dsc' check in 'link_set_dsc_pps_packet()'\n\nIn link_set_dsc_pps_packet(), 'struct display_stream_compressor *dsc'\nwas dereferenced in a DC_LOGGER_INIT(dsc-&gt;ctx-&gt;logger); before the 'dsc'\nNULL pointer check.\n\nFixes the below:\ndrivers/gpu/drm/amd/amdgpu/../display/dc/link/link_dpms.c:905 link_set_dsc_pps_packet() warn: variable dereferenced before check 'dsc' (see line 903)</t>
  </si>
  <si>
    <t>https://git.kernel.org/pub/scm/linux/kernel/git/stable/linux.git/commit/?id=3bb9b1f958c3d986ed90a3ff009f1e77e9553207</t>
  </si>
  <si>
    <t>CVE-2024-26646</t>
  </si>
  <si>
    <t>In the Linux kernel, the following vulnerability has been resolved:\n\nthermal: intel: hfi: Add syscore callbacks for system-wide PM\n\nThe kernel allocates a memory buffer and provides its location to the\nhardware, which uses it to update the HFI table. This allocation occurs\nduring boot and remains constant throughout runtime.\n\nWhen resuming from hibernation, the restore kernel allocates a second\nmemory buffer and reprograms the HFI hardware with the new location as\npart of a normal boot. The location of the second memory buffer may\ndiffer from the one allocated by the image kernel.\n\nWhen the restore kernel transfers control to the image kernel, its HFI\nbuffer becomes invalid, potentially leading to memory corruption if the\nhardware writes to it (the hardware continues to use the buffer from the\nrestore kernel).\n\nIt is also possible that the hardware "forgets" the address of the memory\nbuffer when resuming from "deep" suspend. Memory corruption may also occur\nin such a scenario.\n\nTo prevent the described memory corruption, disable HFI when preparing to\nsuspend or hibernate. Enable it when resuming.\n\nAdd syscore callbacks to handle the package of the boot CPU (packages of\nnon-boot CPUs are handled via CPU offline). Syscore ops always run on the\nboot CPU. Additionally, HFI only needs to be disabled during "deep" suspend\nand hibernation. Syscore ops only run in these cases.\n\n[ rjw: Comment adjustment, subject and changelog edits ]</t>
  </si>
  <si>
    <t>CVE-2024-26644</t>
  </si>
  <si>
    <t>In the Linux kernel, the following vulnerability has been resolved:\n\nbtrfs: don't abort filesystem when attempting to snapshot deleted subvolume\n\nIf the source file descriptor to the snapshot ioctl refers to a deleted\nsubvolume, we get the following abort:\n\n  BTRFS: Transaction aborted (error -2)\n  WARNING: CPU: 0 PID: 833 at fs/btrfs/transaction.c:1875 create_pending_snapshot+0x1040/0x1190 [btrfs]\n  Modules linked in: pata_acpi btrfs ata_piix libata scsi_mod virtio_net blake2b_generic xor net_failover virtio_rng failover scsi_common rng_core raid6_pq libcrc32c\n  CPU: 0 PID: 833 Comm: t_snapshot_dele Not tainted 6.7.0-rc6 #2\n  Hardware name: QEMU Standard PC (i440FX + PIIX, 1996), BIOS 1.16.3-1.fc39 04/01/2014\n  RIP: 0010:create_pending_snapshot+0x1040/0x1190 [btrfs]\n  RSP: 0018:ffffa09c01337af8 EFLAGS: 00010282\n  RAX: 0000000000000000 RBX: ffff9982053e7c78 RCX: 0000000000000027\n  RDX: ffff99827dc20848 RSI: 0000000000000001 RDI: ffff99827dc20840\n  RBP: ffffa09c01337c00 R08: 0000000000000000 R09: ffffa09c01337998\n  R10: 0000000000000003 R11: ffffffffb96da248 R12: fffffffffffffffe\n  R13: ffff99820535bb28 R14: ffff99820b7bd000 R15: ffff99820381ea80\n  FS:  00007fe20aadabc0(0000) GS:ffff99827dc00000(0000) knlGS:0000000000000000\n  CS:  0010 DS: 0000 ES: 0000 CR0: 0000000080050033\n  CR2: 0000559a120b502f CR3: 00000000055b6000 CR4: 00000000000006f0\n  Call Trace:\n   &lt;TASK&gt;\n   ? create_pending_snapshot+0x1040/0x1190 [btrfs]\n   ? __warn+0x81/0x130\n   ? create_pending_snapshot+0x1040/0x1190 [btrfs]\n   ? report_bug+0x171/0x1a0\n   ? handle_bug+0x3a/0x70\n   ? exc_invalid_op+0x17/0x70\n   ? asm_exc_invalid_op+0x1a/0x20\n   ? create_pending_snapshot+0x1040/0x1190 [btrfs]\n   ? create_pending_snapshot+0x1040/0x1190 [btrfs]\n   create_pending_snapshots+0x92/0xc0 [btrfs]\n   btrfs_commit_transaction+0x66b/0xf40 [btrfs]\n   btrfs_mksubvol+0x301/0x4d0 [btrfs]\n   btrfs_mksnapshot+0x80/0xb0 [btrfs]\n   __btrfs_ioctl_snap_create+0x1c2/0x1d0 [btrfs]\n   btrfs_ioctl_snap_create_v2+0xc4/0x150 [btrfs]\n   btrfs_ioctl+0x8a6/0x2650 [btrfs]\n   ? kmem_cache_free+0x22/0x340\n   ? do_sys_openat2+0x97/0xe0\n   __x64_sys_ioctl+0x97/0xd0\n   do_syscall_64+0x46/0xf0\n   entry_SYSCALL_64_after_hwframe+0x6e/0x76\n  RIP: 0033:0x7fe20abe83af\n  RSP: 002b:00007ffe6eff1360 EFLAGS: 00000246 ORIG_RAX: 0000000000000010\n  RAX: ffffffffffffffda RBX: 0000000000000004 RCX: 00007fe20abe83af\n  RDX: 00007ffe6eff23c0 RSI: 0000000050009417 RDI: 0000000000000003\n  RBP: 0000000000000003 R08: 0000000000000000 R09: 00007fe20ad16cd0\n  R10: 0000000000000000 R11: 0000000000000246 R12: 0000000000000000\n  R13: 00007ffe6eff13c0 R14: 00007fe20ad45000 R15: 0000559a120b6d58\n   &lt;/TASK&gt;\n  ---[ end trace 0000000000000000 ]---\n  BTRFS: error (device vdc: state A) in create_pending_snapshot:1875: errno=-2 No such entry\n  BTRFS info (device vdc: state EA): forced readonly\n  BTRFS warning (device vdc: state EA): Skipping commit of aborted transaction.\n  BTRFS: error (device vdc: state EA) in cleanup_transaction:2055: errno=-2 No such entry\n\nThis happens because create_pending_snapshot() initializes the new root\nitem as a copy of the source root item. This includes the refs field,\nwhich is 0 for a deleted subvolume. The call to btrfs_insert_root()\ntherefore inserts a root with refs == 0. btrfs_get_new_fs_root() then\nfinds the root and returns -ENOENT if refs == 0, which causes\ncreate_pending_snapshot() to abort.\n\nFix it by checking the source root's refs before attempting the\nsnapshot, but after locking subvol_sem to avoid racing with deletion.</t>
  </si>
  <si>
    <t>CVE-2024-26643</t>
  </si>
  <si>
    <t>In the Linux kernel, the following vulnerability has been resolved:\n\nnetfilter: nf_tables: mark set as dead when unbinding anonymous set with timeout\n\nWhile the rhashtable set gc runs asynchronously, a race allows it to\ncollect elements from anonymous sets with timeouts while it is being\nreleased from the commit path.\n\nMingi Cho originally reported this issue in a different path in 6.1.x\nwith a pipapo set with low timeouts which is not possible upstream since\n7395dfacfff6 ("netfilter: nf_tables: use timestamp to check for set\nelement timeout").\n\nFix this by setting on the dead flag for anonymous sets to skip async gc\nin this case.\n\nAccording to 08e4c8c5919f ("netfilter: nf_tables: mark newset as dead on\ntransaction abort"), Florian plans to accelerate abort path by releasing\nobjects via workqueue, therefore, this sets on the dead flag for abort\npath too.</t>
  </si>
  <si>
    <t>CVE-2024-26642</t>
  </si>
  <si>
    <t>In the Linux kernel, the following vulnerability has been resolved:\n\nnetfilter: nf_tables: disallow anonymous set with timeout flag\n\nAnonymous sets are never used with timeout from userspace, reject this.\nException to this rule is NFT_SET_EVAL to ensure legacy meters still work.</t>
  </si>
  <si>
    <t>CVE-2024-26641</t>
  </si>
  <si>
    <t>In the Linux kernel, the following vulnerability has been resolved:\n\nip6_tunnel: make sure to pull inner header in __ip6_tnl_rcv()\n\nsyzbot found __ip6_tnl_rcv() could access unitiliazed data [1].\n\nCall pskb_inet_may_pull() to fix this, and initialize ipv6h\nvariable after this call as it can change skb-&gt;head.\n\n[1]\n BUG: KMSAN: uninit-value in __INET_ECN_decapsulate include/net/inet_ecn.h:253 [inline]\n BUG: KMSAN: uninit-value in INET_ECN_decapsulate include/net/inet_ecn.h:275 [inline]\n BUG: KMSAN: uninit-value in IP6_ECN_decapsulate+0x7df/0x1e50 include/net/inet_ecn.h:321\n  __INET_ECN_decapsulate include/net/inet_ecn.h:253 [inline]\n  INET_ECN_decapsulate include/net/inet_ecn.h:275 [inline]\n  IP6_ECN_decapsulate+0x7df/0x1e50 include/net/inet_ecn.h:321\n  ip6ip6_dscp_ecn_decapsulate+0x178/0x1b0 net/ipv6/ip6_tunnel.c:727\n  __ip6_tnl_rcv+0xd4e/0x1590 net/ipv6/ip6_tunnel.c:845\n  ip6_tnl_rcv+0xce/0x100 net/ipv6/ip6_tunnel.c:888\n gre_rcv+0x143f/0x1870\n  ip6_protocol_deliver_rcu+0xda6/0x2a60 net/ipv6/ip6_input.c:438\n  ip6_input_finish net/ipv6/ip6_input.c:483 [inline]\n  NF_HOOK include/linux/netfilter.h:314 [inline]\n  ip6_input+0x15d/0x430 net/ipv6/ip6_input.c:492\n  ip6_mc_input+0xa7e/0xc80 net/ipv6/ip6_input.c:586\n  dst_input include/net/dst.h:461 [inline]\n  ip6_rcv_finish+0x5db/0x870 net/ipv6/ip6_input.c:79\n  NF_HOOK include/linux/netfilter.h:314 [inline]\n  ipv6_rcv+0xda/0x390 net/ipv6/ip6_input.c:310\n  __netif_receive_skb_one_core net/core/dev.c:5532 [inline]\n  __netif_receive_skb+0x1a6/0x5a0 net/core/dev.c:5646\n  netif_receive_skb_internal net/core/dev.c:5732 [inline]\n  netif_receive_skb+0x58/0x660 net/core/dev.c:5791\n  tun_rx_batched+0x3ee/0x980 drivers/net/tun.c:1555\n  tun_get_user+0x53af/0x66d0 drivers/net/tun.c:2002\n  tun_chr_write_iter+0x3af/0x5d0 drivers/net/tun.c:2048\n  call_write_iter include/linux/fs.h:2084 [inline]\n  new_sync_write fs/read_write.c:497 [inline]\n  vfs_write+0x786/0x1200 fs/read_write.c:590\n  ksys_write+0x20f/0x4c0 fs/read_write.c:643\n  __do_sys_write fs/read_write.c:655 [inline]\n  __se_sys_write fs/read_write.c:652 [inline]\n  __x64_sys_write+0x93/0xd0 fs/read_write.c:652\n  do_syscall_x64 arch/x86/entry/common.c:52 [inline]\n  do_syscall_64+0x6d/0x140 arch/x86/entry/common.c:83\n entry_SYSCALL_64_after_hwframe+0x63/0x6b\n\nUninit was created at:\n  slab_post_alloc_hook+0x129/0xa70 mm/slab.h:768\n  slab_alloc_node mm/slub.c:3478 [inline]\n  kmem_cache_alloc_node+0x5e9/0xb10 mm/slub.c:3523\n  kmalloc_reserve+0x13d/0x4a0 net/core/skbuff.c:560\n  __alloc_skb+0x318/0x740 net/core/skbuff.c:651\n  alloc_skb include/linux/skbuff.h:1286 [inline]\n  alloc_skb_with_frags+0xc8/0xbd0 net/core/skbuff.c:6334\n  sock_alloc_send_pskb+0xa80/0xbf0 net/core/sock.c:2787\n  tun_alloc_skb drivers/net/tun.c:1531 [inline]\n  tun_get_user+0x1e8a/0x66d0 drivers/net/tun.c:1846\n  tun_chr_write_iter+0x3af/0x5d0 drivers/net/tun.c:2048\n  call_write_iter include/linux/fs.h:2084 [inline]\n  new_sync_write fs/read_write.c:497 [inline]\n  vfs_write+0x786/0x1200 fs/read_write.c:590\n  ksys_write+0x20f/0x4c0 fs/read_write.c:643\n  __do_sys_write fs/read_write.c:655 [inline]\n  __se_sys_write fs/read_write.c:652 [inline]\n  __x64_sys_write+0x93/0xd0 fs/read_write.c:652\n  do_syscall_x64 arch/x86/entry/common.c:52 [inline]\n  do_syscall_64+0x6d/0x140 arch/x86/entry/common.c:83\n entry_SYSCALL_64_after_hwframe+0x63/0x6b\n\nCPU: 0 PID: 5034 Comm: syz-executor331 Not tainted 6.7.0-syzkaller-00562-g9f8413c4a66f #0\nHardware name: Google Google Compute Engine/Google Compute Engine, BIOS Google 11/17/2023</t>
  </si>
  <si>
    <t>CVE-2024-26640</t>
  </si>
  <si>
    <t>In the Linux kernel, the following vulnerability has been resolved:\n\ntcp: add sanity checks to rx zerocopy\n\nTCP rx zerocopy intent is to map pages initially allocated\nfrom NIC drivers, not pages owned by a fs.\n\nThis patch adds to can_map_frag() these additional checks:\n\n- Page must not be a compound one.\n- page-&gt;mapping must be NULL.\n\nThis fixes the panic reported by ZhangPeng.\n\nsyzbot was able to loopback packets built with sendfile(),\nmapping pages owned by an ext4 file to TCP rx zerocopy.\n\nr3 = socket$inet_tcp(0x2, 0x1, 0x0)\nmmap(&amp;(0x7f0000ff9000/0x4000)=nil, 0x4000, 0x0, 0x12, r3, 0x0)\nr4 = socket$inet_tcp(0x2, 0x1, 0x0)\nbind$inet(r4, &amp;(0x7f0000000000)={0x2, 0x4e24, @multicast1}, 0x10)\nconnect$inet(r4, &amp;(0x7f00000006c0)={0x2, 0x4e24, @empty}, 0x10)\nr5 = openat$dir(0xffffffffffffff9c, &amp;(0x7f00000000c0)='./file0\x00',\n    0x181e42, 0x0)\nfallocate(r5, 0x0, 0x0, 0x85b8)\nsendfile(r4, r5, 0x0, 0x8ba0)\ngetsockopt$inet_tcp_TCP_ZEROCOPY_RECEIVE(r4, 0x6, 0x23,\n    &amp;(0x7f00000001c0)={&amp;(0x7f0000ffb000/0x3000)=nil, 0x3000, 0x0, 0x0, 0x0,\n    0x0, 0x0, 0x0, 0x0}, &amp;(0x7f0000000440)=0x40)\nr6 = openat$dir(0xffffffffffffff9c, &amp;(0x7f00000000c0)='./file0\x00',\n    0x181e42, 0x0)</t>
  </si>
  <si>
    <t>CVE-2024-26639</t>
  </si>
  <si>
    <t>In the Linux kernel, the following vulnerability has been resolved:\n\nmm, kmsan: fix infinite recursion due to RCU critical section\n\nAlexander Potapenko writes in [1]: "For every memory access in the code\ninstrumented by KMSAN we call kmsan_get_metadata() to obtain the metadata\nfor the memory being accessed.  For virtual memory the metadata pointers\nare stored in the corresponding `struct page`, therefore we need to call\nvirt_to_page() to get them.\n\nAccording to the comment in arch/x86/include/asm/page.h,\nvirt_to_page(kaddr) returns a valid pointer iff virt_addr_valid(kaddr) is\ntrue, so KMSAN needs to call virt_addr_valid() as well.\n\nTo avoid recursion, kmsan_get_metadata() must not call instrumented code,\ntherefore ./arch/x86/include/asm/kmsan.h forks parts of\narch/x86/mm/physaddr.c to check whether a virtual address is valid or not.\n\nBut the introduction of rcu_read_lock() to pfn_valid() added instrumented\nRCU API calls to virt_to_page_or_null(), which is called by\nkmsan_get_metadata(), so there is an infinite recursion now.  I do not\nthink it is correct to stop that recursion by doing\nkmsan_enter_runtime()/kmsan_exit_runtime() in kmsan_get_metadata(): that\nwould prevent instrumented functions called from within the runtime from\ntracking the shadow values, which might introduce false positives."\n\nFix the issue by switching pfn_valid() to the _sched() variant of\nrcu_read_lock/unlock(), which does not require calling into RCU.  Given\nthe critical section in pfn_valid() is very small, this is a reasonable\ntrade-off (with preemptible RCU).\n\nKMSAN further needs to be careful to suppress calls into the scheduler,\nwhich would be another source of recursion.  This can be done by wrapping\nthe call to pfn_valid() into preempt_disable/enable_no_resched().  The\ndownside is that this sacrifices breaking scheduling guarantees; however,\na kernel compiled with KMSAN has already given up any performance\nguarantees due to being heavily instrumented.\n\nNote, KMSAN code already disables tracing via Makefile, and since mmzone.h\nis included, it is not necessary to use the notrace variant, which is\ngenerally preferred in all other cases.</t>
  </si>
  <si>
    <t>CVE-2024-26638</t>
  </si>
  <si>
    <t>In the Linux kernel, the following vulnerability has been resolved:\n\nnbd: always initialize struct msghdr completely\n\nsyzbot complains that msg-&gt;msg_get_inq value can be uninitialized [1]\n\nstruct msghdr got many new fields recently, we should always make\nsure their values is zero by default.\n\n[1]\n BUG: KMSAN: uninit-value in tcp_recvmsg+0x686/0xac0 net/ipv4/tcp.c:2571\n  tcp_recvmsg+0x686/0xac0 net/ipv4/tcp.c:2571\n  inet_recvmsg+0x131/0x580 net/ipv4/af_inet.c:879\n  sock_recvmsg_nosec net/socket.c:1044 [inline]\n  sock_recvmsg+0x12b/0x1e0 net/socket.c:1066\n  __sock_xmit+0x236/0x5c0 drivers/block/nbd.c:538\n  nbd_read_reply drivers/block/nbd.c:732 [inline]\n  recv_work+0x262/0x3100 drivers/block/nbd.c:863\n  process_one_work kernel/workqueue.c:2627 [inline]\n  process_scheduled_works+0x104e/0x1e70 kernel/workqueue.c:2700\n  worker_thread+0xf45/0x1490 kernel/workqueue.c:2781\n  kthread+0x3ed/0x540 kernel/kthread.c:388\n  ret_from_fork+0x66/0x80 arch/x86/kernel/process.c:147\n  ret_from_fork_asm+0x11/0x20 arch/x86/entry/entry_64.S:242\n\nLocal variable msg created at:\n  __sock_xmit+0x4c/0x5c0 drivers/block/nbd.c:513\n  nbd_read_reply drivers/block/nbd.c:732 [inline]\n  recv_work+0x262/0x3100 drivers/block/nbd.c:863\n\nCPU: 1 PID: 7465 Comm: kworker/u5:1 Not tainted 6.7.0-rc7-syzkaller-00041-gf016f7547aee #0\nHardware name: Google Google Compute Engine/Google Compute Engine, BIOS Google 11/17/2023\nWorkqueue: nbd5-recv recv_work</t>
  </si>
  <si>
    <t>Uninitialized value which should be explicitly set to 0</t>
  </si>
  <si>
    <t>CVE-2024-26637</t>
  </si>
  <si>
    <t>In the Linux kernel, the following vulnerability has been resolved:\n\nwifi: ath11k: rely on mac80211 debugfs handling for vif\n\nmac80211 started to delete debugfs entries in certain cases, causing a\nath11k to crash when it tried to delete the entries later. Fix this by\nrelying on mac80211 to delete the entries when appropriate and adding\nthem from the vif_add_debugfs handler.</t>
  </si>
  <si>
    <t>CVE-2024-26636</t>
  </si>
  <si>
    <t>In the Linux kernel, the following vulnerability has been resolved:\n\nllc: make llc_ui_sendmsg() more robust against bonding changes\n\nsyzbot was able to trick llc_ui_sendmsg(), allocating an skb with no\nheadroom, but subsequently trying to push 14 bytes of Ethernet header [1]\n\nLike some others, llc_ui_sendmsg() releases the socket lock before\ncalling sock_alloc_send_skb().\nThen it acquires it again, but does not redo all the sanity checks\nthat were performed.\n\nThis fix:\n\n- Uses LL_RESERVED_SPACE() to reserve space.\n- Check all conditions again after socket lock is held again.\n- Do not account Ethernet header for mtu limitation.\n\n[1]\n\nskbuff: skb_under_panic: text:ffff800088baa334 len:1514 put:14 head:ffff0000c9c37000 data:ffff0000c9c36ff2 tail:0x5dc end:0x6c0 dev:bond0\n\n kernel BUG at net/core/skbuff.c:193 !\nInternal error: Oops - BUG: 00000000f2000800 [#1] PREEMPT SMP\nModules linked in:\nCPU: 0 PID: 6875 Comm: syz-executor.0 Not tainted 6.7.0-rc8-syzkaller-00101-g0802e17d9aca-dirty #0\nHardware name: Google Google Compute Engine/Google Compute Engine, BIOS Google 11/17/2023\npstate: 60400005 (nZCv daif +PAN -UAO -TCO -DIT -SSBS BTYPE=--)\n pc : skb_panic net/core/skbuff.c:189 [inline]\n pc : skb_under_panic+0x13c/0x140 net/core/skbuff.c:203\n lr : skb_panic net/core/skbuff.c:189 [inline]\n lr : skb_under_panic+0x13c/0x140 net/core/skbuff.c:203\nsp : ffff800096f97000\nx29: ffff800096f97010 x28: ffff80008cc8d668 x27: dfff800000000000\nx26: ffff0000cb970c90 x25: 00000000000005dc x24: ffff0000c9c36ff2\nx23: ffff0000c9c37000 x22: 00000000000005ea x21: 00000000000006c0\nx20: 000000000000000e x19: ffff800088baa334 x18: 1fffe000368261ce\nx17: ffff80008e4ed000 x16: ffff80008a8310f8 x15: 0000000000000001\nx14: 1ffff00012df2d58 x13: 0000000000000000 x12: 0000000000000000\nx11: 0000000000000001 x10: 0000000000ff0100 x9 : e28a51f1087e8400\nx8 : e28a51f1087e8400 x7 : ffff80008028f8d0 x6 : 0000000000000000\nx5 : 0000000000000001 x4 : 0000000000000001 x3 : ffff800082b78714\nx2 : 0000000000000001 x1 : 0000000100000000 x0 : 0000000000000089\nCall trace:\n  skb_panic net/core/skbuff.c:189 [inline]\n  skb_under_panic+0x13c/0x140 net/core/skbuff.c:203\n  skb_push+0xf0/0x108 net/core/skbuff.c:2451\n  eth_header+0x44/0x1f8 net/ethernet/eth.c:83\n  dev_hard_header include/linux/netdevice.h:3188 [inline]\n  llc_mac_hdr_init+0x110/0x17c net/llc/llc_output.c:33\n  llc_sap_action_send_xid_c+0x170/0x344 net/llc/llc_s_ac.c:85\n  llc_exec_sap_trans_actions net/llc/llc_sap.c:153 [inline]\n  llc_sap_next_state net/llc/llc_sap.c:182 [inline]\n  llc_sap_state_process+0x1ec/0x774 net/llc/llc_sap.c:209\n  llc_build_and_send_xid_pkt+0x12c/0x1c0 net/llc/llc_sap.c:270\n  llc_ui_sendmsg+0x7bc/0xb1c net/llc/af_llc.c:997\n  sock_sendmsg_nosec net/socket.c:730 [inline]\n  __sock_sendmsg net/socket.c:745 [inline]\n  sock_sendmsg+0x194/0x274 net/socket.c:767\n  splice_to_socket+0x7cc/0xd58 fs/splice.c:881\n  do_splice_from fs/splice.c:933 [inline]\n  direct_splice_actor+0xe4/0x1c0 fs/splice.c:1142\n  splice_direct_to_actor+0x2a0/0x7e4 fs/splice.c:1088\n  do_splice_direct+0x20c/0x348 fs/splice.c:1194\n  do_sendfile+0x4bc/0xc70 fs/read_write.c:1254\n  __do_sys_sendfile64 fs/read_write.c:1322 [inline]\n  __se_sys_sendfile64 fs/read_write.c:1308 [inline]\n  __arm64_sys_sendfile64+0x160/0x3b4 fs/read_write.c:1308\n  __invoke_syscall arch/arm64/kernel/syscall.c:37 [inline]\n  invoke_syscall+0x98/0x2b8 arch/arm64/kernel/syscall.c:51\n  el0_svc_common+0x130/0x23c arch/arm64/kernel/syscall.c:136\n  do_el0_svc+0x48/0x58 arch/arm64/kernel/syscall.c:155\n  el0_svc+0x54/0x158 arch/arm64/kernel/entry-common.c:678\n  el0t_64_sync_handler+0x84/0xfc arch/arm64/kernel/entry-common.c:696\n  el0t_64_sync+0x190/0x194 arch/arm64/kernel/entry.S:595\nCode: aa1803e6 aa1903e7 a90023f5 94792f6a (d4210000)</t>
  </si>
  <si>
    <t>CVE-2024-26634</t>
  </si>
  <si>
    <t>In the Linux kernel, the following vulnerability has been resolved:\n\nnet: fix removing a namespace with conflicting altnames\n\nMark reports a BUG() when a net namespace is removed.\n\n    kernel BUG at net/core/dev.c:11520!\n\nPhysical interfaces moved outside of init_net get "refunded"\nto init_net when that namespace disappears. The main interface\nname may get overwritten in the process if it would have\nconflicted. We need to also discard all conflicting altnames.\nRecent fixes addressed ensuring that altnames get moved\nwith the main interface, which surfaced this problem.</t>
  </si>
  <si>
    <t>CVE-2024-26633</t>
  </si>
  <si>
    <t>In the Linux kernel, the following vulnerability has been resolved:\n\nip6_tunnel: fix NEXTHDR_FRAGMENT handling in ip6_tnl_parse_tlv_enc_lim()\n\nsyzbot pointed out [1] that NEXTHDR_FRAGMENT handling is broken.\n\nReading frag_off can only be done if we pulled enough bytes\nto skb-&gt;head. Currently we might access garbage.\n\n[1]\nBUG: KMSAN: uninit-value in ip6_tnl_parse_tlv_enc_lim+0x94f/0xbb0\nip6_tnl_parse_tlv_enc_lim+0x94f/0xbb0\nipxip6_tnl_xmit net/ipv6/ip6_tunnel.c:1326 [inline]\nip6_tnl_start_xmit+0xab2/0x1a70 net/ipv6/ip6_tunnel.c:1432\n__netdev_start_xmit include/linux/netdevice.h:4940 [inline]\nnetdev_start_xmit include/linux/netdevice.h:4954 [inline]\nxmit_one net/core/dev.c:3548 [inline]\ndev_hard_start_xmit+0x247/0xa10 net/core/dev.c:3564\n__dev_queue_xmit+0x33b8/0x5130 net/core/dev.c:4349\ndev_queue_xmit include/linux/netdevice.h:3134 [inline]\nneigh_connected_output+0x569/0x660 net/core/neighbour.c:1592\nneigh_output include/net/neighbour.h:542 [inline]\nip6_finish_output2+0x23a9/0x2b30 net/ipv6/ip6_output.c:137\nip6_finish_output+0x855/0x12b0 net/ipv6/ip6_output.c:222\nNF_HOOK_COND include/linux/netfilter.h:303 [inline]\nip6_output+0x323/0x610 net/ipv6/ip6_output.c:243\ndst_output include/net/dst.h:451 [inline]\nip6_local_out+0xe9/0x140 net/ipv6/output_core.c:155\nip6_send_skb net/ipv6/ip6_output.c:1952 [inline]\nip6_push_pending_frames+0x1f9/0x560 net/ipv6/ip6_output.c:1972\nrawv6_push_pending_frames+0xbe8/0xdf0 net/ipv6/raw.c:582\nrawv6_sendmsg+0x2b66/0x2e70 net/ipv6/raw.c:920\ninet_sendmsg+0x105/0x190 net/ipv4/af_inet.c:847\nsock_sendmsg_nosec net/socket.c:730 [inline]\n__sock_sendmsg net/socket.c:745 [inline]\n____sys_sendmsg+0x9c2/0xd60 net/socket.c:2584\n___sys_sendmsg+0x28d/0x3c0 net/socket.c:2638\n__sys_sendmsg net/socket.c:2667 [inline]\n__do_sys_sendmsg net/socket.c:2676 [inline]\n__se_sys_sendmsg net/socket.c:2674 [inline]\n__x64_sys_sendmsg+0x307/0x490 net/socket.c:2674\ndo_syscall_x64 arch/x86/entry/common.c:52 [inline]\ndo_syscall_64+0x44/0x110 arch/x86/entry/common.c:83\nentry_SYSCALL_64_after_hwframe+0x63/0x6b\n\nUninit was created at:\nslab_post_alloc_hook+0x129/0xa70 mm/slab.h:768\nslab_alloc_node mm/slub.c:3478 [inline]\n__kmem_cache_alloc_node+0x5c9/0x970 mm/slub.c:3517\n__do_kmalloc_node mm/slab_common.c:1006 [inline]\n__kmalloc_node_track_caller+0x118/0x3c0 mm/slab_common.c:1027\nkmalloc_reserve+0x249/0x4a0 net/core/skbuff.c:582\npskb_expand_head+0x226/0x1a00 net/core/skbuff.c:2098\n__pskb_pull_tail+0x13b/0x2310 net/core/skbuff.c:2655\npskb_may_pull_reason include/linux/skbuff.h:2673 [inline]\npskb_may_pull include/linux/skbuff.h:2681 [inline]\nip6_tnl_parse_tlv_enc_lim+0x901/0xbb0 net/ipv6/ip6_tunnel.c:408\nipxip6_tnl_xmit net/ipv6/ip6_tunnel.c:1326 [inline]\nip6_tnl_start_xmit+0xab2/0x1a70 net/ipv6/ip6_tunnel.c:1432\n__netdev_start_xmit include/linux/netdevice.h:4940 [inline]\nnetdev_start_xmit include/linux/netdevice.h:4954 [inline]\nxmit_one net/core/dev.c:3548 [inline]\ndev_hard_start_xmit+0x247/0xa10 net/core/dev.c:3564\n__dev_queue_xmit+0x33b8/0x5130 net/core/dev.c:4349\ndev_queue_xmit include/linux/netdevice.h:3134 [inline]\nneigh_connected_output+0x569/0x660 net/core/neighbour.c:1592\nneigh_output include/net/neighbour.h:542 [inline]\nip6_finish_output2+0x23a9/0x2b30 net/ipv6/ip6_output.c:137\nip6_finish_output+0x855/0x12b0 net/ipv6/ip6_output.c:222\nNF_HOOK_COND include/linux/netfilter.h:303 [inline]\nip6_output+0x323/0x610 net/ipv6/ip6_output.c:243\ndst_output include/net/dst.h:451 [inline]\nip6_local_out+0xe9/0x140 net/ipv6/output_core.c:155\nip6_send_skb net/ipv6/ip6_output.c:1952 [inline]\nip6_push_pending_frames+0x1f9/0x560 net/ipv6/ip6_output.c:1972\nrawv6_push_pending_frames+0xbe8/0xdf0 net/ipv6/raw.c:582\nrawv6_sendmsg+0x2b66/0x2e70 net/ipv6/raw.c:920\ninet_sendmsg+0x105/0x190 net/ipv4/af_inet.c:847\nsock_sendmsg_nosec net/socket.c:730 [inline]\n__sock_sendmsg net/socket.c:745 [inline]\n____sys_sendmsg+0x9c2/0xd60 net/socket.c:2584\n___sys_sendmsg+0x28d/0x3c0 net/socket.c:2638\n__sys_sendmsg net/socket.c:2667 [inline]\n__do_sys_sendms\n---truncated---</t>
  </si>
  <si>
    <t>CVE-2024-26632</t>
  </si>
  <si>
    <t>In the Linux kernel, the following vulnerability has been resolved:\n\nblock: Fix iterating over an empty bio with bio_for_each_folio_all\n\nIf the bio contains no data, bio_first_folio() calls page_folio() on a\nNULL pointer and oopses.  Move the test that we've reached the end of\nthe bio from bio_next_folio() to bio_first_folio().\n\n[axboe: add unlikely() to error case]</t>
  </si>
  <si>
    <t>CVE-2024-26630</t>
  </si>
  <si>
    <t>In the Linux kernel, the following vulnerability has been resolved:\n\nmm: cachestat: fix folio read-after-free in cache walk\n\nIn cachestat, we access the folio from the page cache's xarray to compute\nits page offset, and check for its dirty and writeback flags.  However, we\ndo not hold a reference to the folio before performing these actions,\nwhich means the folio can concurrently be released and reused as another\nfolio/page/slab.\n\nGet around this altogether by just using xarray's existing machinery for\nthe folio page offsets and dirty/writeback states.\n\nThis changes behavior for tmpfs files to now always report zeroes in their\ndirty and writeback counters.  This is okay as tmpfs doesn't follow\nconventional writeback cache behavior: its pages get "cleaned" during\nswapout, after which they're no longer resident etc.</t>
  </si>
  <si>
    <t>CVE-2024-26629</t>
  </si>
  <si>
    <t>In the Linux kernel, the following vulnerability has been resolved:\n\nnfsd: fix RELEASE_LOCKOWNER\n\nThe test on so_count in nfsd4_release_lockowner() is nonsense and\nharmful.  Revert to using check_for_locks(), changing that to not sleep.\n\nFirst: harmful.\nAs is documented in the kdoc comment for nfsd4_release_lockowner(), the\ntest on so_count can transiently return a false positive resulting in a\nreturn of NFS4ERR_LOCKS_HELD when in fact no locks are held.  This is\nclearly a protocol violation and with the Linux NFS client it can cause\nincorrect behaviour.\n\nIf RELEASE_LOCKOWNER is sent while some other thread is still\nprocessing a LOCK request which failed because, at the time that request\nwas received, the given owner held a conflicting lock, then the nfsd\nthread processing that LOCK request can hold a reference (conflock) to\nthe lock owner that causes nfsd4_release_lockowner() to return an\nincorrect error.\n\nThe Linux NFS client ignores that NFS4ERR_LOCKS_HELD error because it\nnever sends NFS4_RELEASE_LOCKOWNER without first releasing any locks, so\nit knows that the error is impossible.  It assumes the lock owner was in\nfact released so it feels free to use the same lock owner identifier in\nsome later locking request.\n\nWhen it does reuse a lock owner identifier for which a previous RELEASE\nfailed, it will naturally use a lock_seqid of zero.  However the server,\nwhich didn't release the lock owner, will expect a larger lock_seqid and\nso will respond with NFS4ERR_BAD_SEQID.\n\nSo clearly it is harmful to allow a false positive, which testing\nso_count allows.\n\nThe test is nonsense because ... well... it doesn't mean anything.\n\nso_count is the sum of three different counts.\n1/ the set of states listed on so_stateids\n2/ the set of active vfs locks owned by any of those states\n3/ various transient counts such as for conflicting locks.\n\nWhen it is tested against '2' it is clear that one of these is the\ntransient reference obtained by find_lockowner_str_locked().  It is not\nclear what the other one is expected to be.\n\nIn practice, the count is often 2 because there is precisely one state\non so_stateids.  If there were more, this would fail.\n\nIn my testing I see two circumstances when RELEASE_LOCKOWNER is called.\nIn one case, CLOSE is called before RELEASE_LOCKOWNER.  That results in\nall the lock states being removed, and so the lockowner being discarded\n(it is removed when there are no more references which usually happens\nwhen the lock state is discarded).  When nfsd4_release_lockowner() finds\nthat the lock owner doesn't exist, it returns success.\n\nThe other case shows an so_count of '2' and precisely one state listed\nin so_stateid.  It appears that the Linux client uses a separate lock\nowner for each file resulting in one lock state per lock owner, so this\ntest on '2' is safe.  For another client it might not be safe.\n\nSo this patch changes check_for_locks() to use the (newish)\nfind_any_file_locked() so that it doesn't take a reference on the\nnfs4_file and so never calls nfsd_file_put(), and so never sleeps.  With\nthis check is it safe to restore the use of check_for_locks() rather\nthan testing so_count against the mysterious '2'.</t>
  </si>
  <si>
    <t>CVE-2024-26628</t>
  </si>
  <si>
    <t>In the Linux kernel, the following vulnerability has been resolved:\n\ndrm/amdkfd: Fix lock dependency warning\n\n======================================================\nWARNING: possible circular locking dependency detected\n6.5.0-kfd-fkuehlin #276 Not tainted\n------------------------------------------------------\nkworker/8:2/2676 is trying to acquire lock:\nffff9435aae95c88 ((work_completion)(&amp;svm_bo-&gt;eviction_work)){+.+.}-{0:0}, at: __flush_work+0x52/0x550\n\nbut task is already holding lock:\nffff9435cd8e1720 (&amp;svms-&gt;lock){+.+.}-{3:3}, at: svm_range_deferred_list_work+0xe8/0x340 [amdgpu]\n\nwhich lock already depends on the new lock.\n\nthe existing dependency chain (in reverse order) is:\n\n-&gt; #2 (&amp;svms-&gt;lock){+.+.}-{3:3}:\n       __mutex_lock+0x97/0xd30\n       kfd_ioctl_alloc_memory_of_gpu+0x6d/0x3c0 [amdgpu]\n       kfd_ioctl+0x1b2/0x5d0 [amdgpu]\n       __x64_sys_ioctl+0x86/0xc0\n       do_syscall_64+0x39/0x80\n       entry_SYSCALL_64_after_hwframe+0x63/0xcd\n\n-&gt; #1 (&amp;mm-&gt;mmap_lock){++++}-{3:3}:\n       down_read+0x42/0x160\n       svm_range_evict_svm_bo_worker+0x8b/0x340 [amdgpu]\n       process_one_work+0x27a/0x540\n       worker_thread+0x53/0x3e0\n       kthread+0xeb/0x120\n       ret_from_fork+0x31/0x50\n       ret_from_fork_asm+0x11/0x20\n\n-&gt; #0 ((work_completion)(&amp;svm_bo-&gt;eviction_work)){+.+.}-{0:0}:\n       __lock_acquire+0x1426/0x2200\n       lock_acquire+0xc1/0x2b0\n       __flush_work+0x80/0x550\n       __cancel_work_timer+0x109/0x190\n       svm_range_bo_release+0xdc/0x1c0 [amdgpu]\n       svm_range_free+0x175/0x180 [amdgpu]\n       svm_range_deferred_list_work+0x15d/0x340 [amdgpu]\n       process_one_work+0x27a/0x540\n       worker_thread+0x53/0x3e0\n       kthread+0xeb/0x120\n       ret_from_fork+0x31/0x50\n       ret_from_fork_asm+0x11/0x20\n\nother info that might help us debug this:\n\nChain exists of:\n  (work_completion)(&amp;svm_bo-&gt;eviction_work) --&gt; &amp;mm-&gt;mmap_lock --&gt; &amp;svms-&gt;lock\n\n Possible unsafe locking scenario:\n\n       CPU0                    CPU1\n       ----                    ----\n  lock(&amp;svms-&gt;lock);\n                               lock(&amp;mm-&gt;mmap_lock);\n                               lock(&amp;svms-&gt;lock);\n  lock((work_completion)(&amp;svm_bo-&gt;eviction_work));\n\nI believe this cannot really lead to a deadlock in practice, because\nsvm_range_evict_svm_bo_worker only takes the mmap_read_lock if the BO\nrefcount is non-0. That means it's impossible that svm_range_bo_release\nis running concurrently. However, there is no good way to annotate this.\n\nTo avoid the problem, take a BO reference in\nsvm_range_schedule_evict_svm_bo instead of in the worker. That way it's\nimpossible for a BO to get freed while eviction work is pending and the\ncancel_work_sync call in svm_range_bo_release can be eliminated.\n\nv2: Use svm_bo_ref_unless_zero and explained why that's safe. Also\nremoved redundant checks that are already done in\namdkfd_fence_enable_signaling.</t>
  </si>
  <si>
    <t>CVE-2024-26627</t>
  </si>
  <si>
    <t>In the Linux kernel, the following vulnerability has been resolved:\n\nscsi: core: Move scsi_host_busy() out of host lock for waking up EH handler\n\nInside scsi_eh_wakeup(), scsi_host_busy() is called &amp; checked with host\nlock every time for deciding if error handler kthread needs to be waken up.\n\nThis can be too heavy in case of recovery, such as:\n\n - N hardware queues\n\n - queue depth is M for each hardware queue\n\n - each scsi_host_busy() iterates over (N * M) tag/requests\n\nIf recovery is triggered in case that all requests are in-flight, each\nscsi_eh_wakeup() is strictly serialized, when scsi_eh_wakeup() is called\nfor the last in-flight request, scsi_host_busy() has been run for (N * M -\n1) times, and request has been iterated for (N*M - 1) * (N * M) times.\n\nIf both N and M are big enough, hard lockup can be triggered on acquiring\nhost lock, and it is observed on mpi3mr(128 hw queues, queue depth 8169).\n\nFix the issue by calling scsi_host_busy() outside the host lock. We don't\nneed the host lock for getting busy count because host the lock never\ncovers that.\n\n[mkp: Drop unnecessary 'busy' variables pointed out by Bart]</t>
  </si>
  <si>
    <t>CVE-2024-26626</t>
  </si>
  <si>
    <t>In the Linux kernel, the following vulnerability has been resolved:\n\nipmr: fix kernel panic when forwarding mcast packets\n\nThe stacktrace was:\n[   86.305548] BUG: kernel NULL pointer dereference, address: 0000000000000092\n[   86.306815] #PF: supervisor read access in kernel mode\n[   86.307717] #PF: error_code(0x0000) - not-present page\n[   86.308624] PGD 0 P4D 0\n[   86.309091] Oops: 0000 [#1] PREEMPT SMP NOPTI\n[   86.309883] CPU: 2 PID: 3139 Comm: pimd Tainted: G     U             6.8.0-6wind-knet #1\n[   86.311027] Hardware name: QEMU Standard PC (i440FX + PIIX, 1996), BIOS rel-1.11.1-0-g0551a4be2c-prebuilt.qemu-project.org 04/01/2014\n[   86.312728] RIP: 0010:ip_mr_forward (/build/work/knet/net/ipv4/ipmr.c:1985)\n[ 86.313399] Code: f9 1f 0f 87 85 03 00 00 48 8d 04 5b 48 8d 04 83 49 8d 44 c5 00 48 8b 40 70 48 39 c2 0f 84 d9 00 00 00 49 8b 46 58 48 83 e0 fe &lt;80&gt; b8 92 00 00 00 00 0f 84 55 ff ff ff 49 83 47 38 01 45 85 e4 0f\n[   86.316565] RSP: 0018:ffffad21c0583ae0 EFLAGS: 00010246\n[   86.317497] RAX: 0000000000000000 RBX: 0000000000000000 RCX: 0000000000000000\n[   86.318596] RDX: ffff9559cb46c000 RSI: 0000000000000000 RDI: 0000000000000000\n[   86.319627] RBP: ffffad21c0583b30 R08: 0000000000000000 R09: 0000000000000000\n[   86.320650] R10: 0000000000000000 R11: 0000000000000000 R12: 0000000000000001\n[   86.321672] R13: ffff9559c093a000 R14: ffff9559cc00b800 R15: ffff9559c09c1d80\n[   86.322873] FS:  00007f85db661980(0000) GS:ffff955a79d00000(0000) knlGS:0000000000000000\n[   86.324291] CS:  0010 DS: 0000 ES: 0000 CR0: 0000000080050033\n[   86.325314] CR2: 0000000000000092 CR3: 000000002f13a000 CR4: 0000000000350ef0\n[   86.326589] Call Trace:\n[   86.327036]  &lt;TASK&gt;\n[   86.327434] ? show_regs (/build/work/knet/arch/x86/kernel/dumpstack.c:479)\n[   86.328049] ? __die (/build/work/knet/arch/x86/kernel/dumpstack.c:421 /build/work/knet/arch/x86/kernel/dumpstack.c:434)\n[   86.328508] ? page_fault_oops (/build/work/knet/arch/x86/mm/fault.c:707)\n[   86.329107] ? do_user_addr_fault (/build/work/knet/arch/x86/mm/fault.c:1264)\n[   86.329756] ? srso_return_thunk (/build/work/knet/arch/x86/lib/retpoline.S:223)\n[   86.330350] ? __irq_work_queue_local (/build/work/knet/kernel/irq_work.c:111 (discriminator 1))\n[   86.331013] ? exc_page_fault (/build/work/knet/./arch/x86/include/asm/paravirt.h:693 /build/work/knet/arch/x86/mm/fault.c:1515 /build/work/knet/arch/x86/mm/fault.c:1563)\n[   86.331702] ? asm_exc_page_fault (/build/work/knet/./arch/x86/include/asm/idtentry.h:570)\n[   86.332468] ? ip_mr_forward (/build/work/knet/net/ipv4/ipmr.c:1985)\n[   86.333183] ? srso_return_thunk (/build/work/knet/arch/x86/lib/retpoline.S:223)\n[   86.333920] ipmr_mfc_add (/build/work/knet/./include/linux/rcupdate.h:782 /build/work/knet/net/ipv4/ipmr.c:1009 /build/work/knet/net/ipv4/ipmr.c:1273)\n[   86.334583] ? __pfx_ipmr_hash_cmp (/build/work/knet/net/ipv4/ipmr.c:363)\n[   86.335357] ip_mroute_setsockopt (/build/work/knet/net/ipv4/ipmr.c:1470)\n[   86.336135] ? srso_return_thunk (/build/work/knet/arch/x86/lib/retpoline.S:223)\n[   86.336854] ? ip_mroute_setsockopt (/build/work/knet/net/ipv4/ipmr.c:1470)\n[   86.337679] do_ip_setsockopt (/build/work/knet/net/ipv4/ip_sockglue.c:944)\n[   86.338408] ? __pfx_unix_stream_read_actor (/build/work/knet/net/unix/af_unix.c:2862)\n[   86.339232] ? srso_return_thunk (/build/work/knet/arch/x86/lib/retpoline.S:223)\n[   86.339809] ? aa_sk_perm (/build/work/knet/security/apparmor/include/cred.h:153 /build/work/knet/security/apparmor/net.c:181)\n[   86.340342] ip_setsockopt (/build/work/knet/net/ipv4/ip_sockglue.c:1415)\n[   86.340859] raw_setsockopt (/build/work/knet/net/ipv4/raw.c:836)\n[   86.341408] ? security_socket_setsockopt (/build/work/knet/security/security.c:4561 (discriminator 13))\n[   86.342116] sock_common_setsockopt (/build/work/knet/net/core/sock.c:3716)\n[   86.342747] do_sock_setsockopt (/build/work/knet/net/socket.c:2313)\n[   86.343363] __sys_setsockopt (/build/work/knet/./include/linux/file.h:32 /build/work/kn\n---truncated---</t>
  </si>
  <si>
    <t>CVE-2024-26625</t>
  </si>
  <si>
    <t>In the Linux kernel, the following vulnerability has been resolved:\n\nllc: call sock_orphan() at release time\n\nsyzbot reported an interesting trace [1] caused by a stale sk-&gt;sk_wq\npointer in a closed llc socket.\n\nIn commit ff7b11aa481f ("net: socket: set sock-&gt;sk to NULL after\ncalling proto_ops::release()") Eric Biggers hinted that some protocols\nare missing a sock_orphan(), we need to perform a full audit.\n\nIn net-next, I plan to clear sock-&gt;sk from sock_orphan() and\namend Eric patch to add a warning.\n\n[1]\n BUG: KASAN: slab-use-after-free in list_empty include/linux/list.h:373 [inline]\n BUG: KASAN: slab-use-after-free in waitqueue_active include/linux/wait.h:127 [inline]\n BUG: KASAN: slab-use-after-free in sock_def_write_space_wfree net/core/sock.c:3384 [inline]\n BUG: KASAN: slab-use-after-free in sock_wfree+0x9a8/0x9d0 net/core/sock.c:2468\nRead of size 8 at addr ffff88802f4fc880 by task ksoftirqd/1/27\n\nCPU: 1 PID: 27 Comm: ksoftirqd/1 Not tainted 6.8.0-rc1-syzkaller-00049-g6098d87eaf31 #0\nHardware name: QEMU Standard PC (Q35 + ICH9, 2009), BIOS 1.16.2-debian-1.16.2-1 04/01/2014\nCall Trace:\n &lt;TASK&gt;\n  __dump_stack lib/dump_stack.c:88 [inline]\n  dump_stack_lvl+0xd9/0x1b0 lib/dump_stack.c:106\n  print_address_description mm/kasan/report.c:377 [inline]\n  print_report+0xc4/0x620 mm/kasan/report.c:488\n  kasan_report+0xda/0x110 mm/kasan/report.c:601\n  list_empty include/linux/list.h:373 [inline]\n  waitqueue_active include/linux/wait.h:127 [inline]\n  sock_def_write_space_wfree net/core/sock.c:3384 [inline]\n  sock_wfree+0x9a8/0x9d0 net/core/sock.c:2468\n  skb_release_head_state+0xa3/0x2b0 net/core/skbuff.c:1080\n  skb_release_all net/core/skbuff.c:1092 [inline]\n  napi_consume_skb+0x119/0x2b0 net/core/skbuff.c:1404\n  e1000_unmap_and_free_tx_resource+0x144/0x200 drivers/net/ethernet/intel/e1000/e1000_main.c:1970\n  e1000_clean_tx_irq drivers/net/ethernet/intel/e1000/e1000_main.c:3860 [inline]\n  e1000_clean+0x4a1/0x26e0 drivers/net/ethernet/intel/e1000/e1000_main.c:3801\n  __napi_poll.constprop.0+0xb4/0x540 net/core/dev.c:6576\n  napi_poll net/core/dev.c:6645 [inline]\n  net_rx_action+0x956/0xe90 net/core/dev.c:6778\n  __do_softirq+0x21a/0x8de kernel/softirq.c:553\n  run_ksoftirqd kernel/softirq.c:921 [inline]\n  run_ksoftirqd+0x31/0x60 kernel/softirq.c:913\n  smpboot_thread_fn+0x660/0xa10 kernel/smpboot.c:164\n  kthread+0x2c6/0x3a0 kernel/kthread.c:388\n  ret_from_fork+0x45/0x80 arch/x86/kernel/process.c:147\n  ret_from_fork_asm+0x11/0x20 arch/x86/entry/entry_64.S:242\n &lt;/TASK&gt;\n\nAllocated by task 5167:\n  kasan_save_stack+0x33/0x50 mm/kasan/common.c:47\n  kasan_save_track+0x14/0x30 mm/kasan/common.c:68\n  unpoison_slab_object mm/kasan/common.c:314 [inline]\n  __kasan_slab_alloc+0x81/0x90 mm/kasan/common.c:340\n  kasan_slab_alloc include/linux/kasan.h:201 [inline]\n  slab_post_alloc_hook mm/slub.c:3813 [inline]\n  slab_alloc_node mm/slub.c:3860 [inline]\n  kmem_cache_alloc_lru+0x142/0x6f0 mm/slub.c:3879\n  alloc_inode_sb include/linux/fs.h:3019 [inline]\n  sock_alloc_inode+0x25/0x1c0 net/socket.c:308\n  alloc_inode+0x5d/0x220 fs/inode.c:260\n  new_inode_pseudo+0x16/0x80 fs/inode.c:1005\n  sock_alloc+0x40/0x270 net/socket.c:634\n  __sock_create+0xbc/0x800 net/socket.c:1535\n  sock_create net/socket.c:1622 [inline]\n  __sys_socket_create net/socket.c:1659 [inline]\n  __sys_socket+0x14c/0x260 net/socket.c:1706\n  __do_sys_socket net/socket.c:1720 [inline]\n  __se_sys_socket net/socket.c:1718 [inline]\n  __x64_sys_socket+0x72/0xb0 net/socket.c:1718\n  do_syscall_x64 arch/x86/entry/common.c:52 [inline]\n  do_syscall_64+0xd3/0x250 arch/x86/entry/common.c:83\n entry_SYSCALL_64_after_hwframe+0x63/0x6b\n\nFreed by task 0:\n  kasan_save_stack+0x33/0x50 mm/kasan/common.c:47\n  kasan_save_track+0x14/0x30 mm/kasan/common.c:68\n  kasan_save_free_info+0x3f/0x60 mm/kasan/generic.c:640\n  poison_slab_object mm/kasan/common.c:241 [inline]\n  __kasan_slab_free+0x121/0x1b0 mm/kasan/common.c:257\n  kasan_slab_free include/linux/kasan.h:184 [inline]\n  slab_free_hook mm/slub.c:2121 [inlin\n---truncated---</t>
  </si>
  <si>
    <t>Removed because not a driver - UAF from missing sock_orphan</t>
  </si>
  <si>
    <t>CVE-2024-26623</t>
  </si>
  <si>
    <t>In the Linux kernel, the following vulnerability has been resolved:\n\npds_core: Prevent race issues involving the adminq\n\nThere are multiple paths that can result in using the pdsc's\nadminq.\n\n[1] pdsc_adminq_isr and the resulting work from queue_work(),\n    i.e. pdsc_work_thread()-&gt;pdsc_process_adminq()\n\n[2] pdsc_adminq_post()\n\nWhen the device goes through reset via PCIe reset and/or\na fw_down/fw_up cycle due to bad PCIe state or bad device\nstate the adminq is destroyed and recreated.\n\nA NULL pointer dereference can happen if [1] or [2] happens\nafter the adminq is already destroyed.\n\nIn order to fix this, add some further state checks and\nimplement reference counting for adminq uses. Reference\ncounting was used because multiple threads can attempt to\naccess the adminq at the same time via [1] or [2]. Additionally,\nmultiple clients (i.e. pds-vfio-pci) can be using [2]\nat the same time.\n\nThe adminq_refcnt is initialized to 1 when the adminq has been\nallocated and is ready to use. Users/clients of the adminq\n(i.e. [1] and [2]) will increment the refcnt when they are using\nthe adminq. When the driver goes into a fw_down cycle it will\nset the PDSC_S_FW_DEAD bit and then wait for the adminq_refcnt\nto hit 1. Setting the PDSC_S_FW_DEAD before waiting will prevent\nany further adminq_refcnt increments. Waiting for the\nadminq_refcnt to hit 1 allows for any current users of the adminq\nto finish before the driver frees the adminq. Once the\nadminq_refcnt hits 1 the driver clears the refcnt to signify that\nthe adminq is deleted and cannot be used. On the fw_up cycle the\ndriver will once again initialize the adminq_refcnt to 1 allowing\nthe adminq to be used again.</t>
  </si>
  <si>
    <t>CVE-2024-26621</t>
  </si>
  <si>
    <t>In the Linux kernel, the following vulnerability has been resolved:\n\nmm: huge_memory: don't force huge page alignment on 32 bit\n\ncommit efa7df3e3bb5 ("mm: align larger anonymous mappings on THP\nboundaries") caused two issues [1] [2] reported on 32 bit system or compat\nuserspace.\n\nIt doesn't make too much sense to force huge page alignment on 32 bit\nsystem due to the constrained virtual address space.\n\n[1] https://lore.kernel.org/linux-mm/d0a136a0-4a31-46bc-adf4-2db109a61672@kernel.org/\n[2] https://lore.kernel.org/linux-mm/CAJuCfpHXLdQy1a2B6xN2d7quTYwg2OoZseYPZTRpU0eHHKD-sQ@mail.gmail.com/</t>
  </si>
  <si>
    <t>CVE-2024-26620</t>
  </si>
  <si>
    <t>In the Linux kernel, the following vulnerability has been resolved:\n\ns390/vfio-ap: always filter entire AP matrix\n\nThe vfio_ap_mdev_filter_matrix function is called whenever a new adapter or\ndomain is assigned to the mdev. The purpose of the function is to update\nthe guest's AP configuration by filtering the matrix of adapters and\ndomains assigned to the mdev. When an adapter or domain is assigned, only\nthe APQNs associated with the APID of the new adapter or APQI of the new\ndomain are inspected. If an APQN does not reference a queue device bound to\nthe vfio_ap device driver, then it's APID will be filtered from the mdev's\nmatrix when updating the guest's AP configuration.\n\nInspecting only the APID of the new adapter or APQI of the new domain will\nresult in passing AP queues through to a guest that are not bound to the\nvfio_ap device driver under certain circumstances. Consider the following:\n\nguest's AP configuration (all also assigned to the mdev's matrix):\n14.0004\n14.0005\n14.0006\n16.0004\n16.0005\n16.0006\n\nunassign domain 4\nunbind queue 16.0005\nassign domain 4\n\nWhen domain 4 is re-assigned, since only domain 4 will be inspected, the\nAPQNs that will be examined will be:\n14.0004\n16.0004\n\nSince both of those APQNs reference queue devices that are bound to the\nvfio_ap device driver, nothing will get filtered from the mdev's matrix\nwhen updating the guest's AP configuration. Consequently, queue 16.0005\nwill get passed through despite not being bound to the driver. This\nviolates the linux device model requirement that a guest shall only be\ngiven access to devices bound to the device driver facilitating their\npass-through.\n\nTo resolve this problem, every adapter and domain assigned to the mdev will\nbe inspected when filtering the mdev's matrix.</t>
  </si>
  <si>
    <t>CVE-2024-26618</t>
  </si>
  <si>
    <t>In the Linux kernel, the following vulnerability has been resolved:\n\narm64/sme: Always exit sme_alloc() early with existing storage\n\nWhen sme_alloc() is called with existing storage and we are not flushing we\nwill always allocate new storage, both leaking the existing storage and\ncorrupting the state. Fix this by separating the checks for flushing and\nfor existing storage as we do for SVE.\n\nCallers that reallocate (eg, due to changing the vector length) should\ncall sme_free() themselves.</t>
  </si>
  <si>
    <t>CVE-2024-26617</t>
  </si>
  <si>
    <t>In the Linux kernel, the following vulnerability has been resolved:\n\nfs/proc/task_mmu: move mmu notification mechanism inside mm lock\n\nMove mmu notification mechanism inside mm lock to prevent race condition\nin other components which depend on it.  The notifier will invalidate\nmemory range.  Depending upon the number of iterations, different memory\nranges would be invalidated.\n\nThe following warning would be removed by this patch:\nWARNING: CPU: 0 PID: 5067 at arch/x86/kvm/../../../virt/kvm/kvm_main.c:734 kvm_mmu_notifier_change_pte+0x860/0x960 arch/x86/kvm/../../../virt/kvm/kvm_main.c:734\n\nThere is no behavioural and performance change with this patch when\nthere is no component registered with the mmu notifier.\n\n[akpm@linux-foundation.org: narrow the scope of `range', per Sean]</t>
  </si>
  <si>
    <t>CVE-2024-26616</t>
  </si>
  <si>
    <t>In the Linux kernel, the following vulnerability has been resolved:\n\nbtrfs: scrub: avoid use-after-free when chunk length is not 64K aligned\n\n[BUG]\nThere is a bug report that, on a ext4-converted btrfs, scrub leads to\nvarious problems, including:\n\n- "unable to find chunk map" errors\n  BTRFS info (device vdb): scrub: started on devid 1\n  BTRFS critical (device vdb): unable to find chunk map for logical 2214744064 length 4096\n  BTRFS critical (device vdb): unable to find chunk map for logical 2214744064 length 45056\n\n  This would lead to unrepariable errors.\n\n- Use-after-free KASAN reports:\n  ==================================================================\n  BUG: KASAN: slab-use-after-free in __blk_rq_map_sg+0x18f/0x7c0\n  Read of size 8 at addr ffff8881013c9040 by task btrfs/909\n  CPU: 0 PID: 909 Comm: btrfs Not tainted 6.7.0-x64v3-dbg #11 c50636e9419a8354555555245df535e380563b2b\n  Hardware name: QEMU Standard PC (Q35 + ICH9, 2009), BIOS 2023.11-2 12/24/2023\n  Call Trace:\n   &lt;TASK&gt;\n   dump_stack_lvl+0x43/0x60\n   print_report+0xcf/0x640\n   kasan_report+0xa6/0xd0\n   __blk_rq_map_sg+0x18f/0x7c0\n   virtblk_prep_rq.isra.0+0x215/0x6a0 [virtio_blk 19a65eeee9ae6fcf02edfad39bb9ddee07dcdaff]\n   virtio_queue_rqs+0xc4/0x310 [virtio_blk 19a65eeee9ae6fcf02edfad39bb9ddee07dcdaff]\n   blk_mq_flush_plug_list.part.0+0x780/0x860\n   __blk_flush_plug+0x1ba/0x220\n   blk_finish_plug+0x3b/0x60\n   submit_initial_group_read+0x10a/0x290 [btrfs e57987a360bed82fe8756dcd3e0de5406ccfe965]\n   flush_scrub_stripes+0x38e/0x430 [btrfs e57987a360bed82fe8756dcd3e0de5406ccfe965]\n   scrub_stripe+0x82a/0xae0 [btrfs e57987a360bed82fe8756dcd3e0de5406ccfe965]\n   scrub_chunk+0x178/0x200 [btrfs e57987a360bed82fe8756dcd3e0de5406ccfe965]\n   scrub_enumerate_chunks+0x4bc/0xa30 [btrfs e57987a360bed82fe8756dcd3e0de5406ccfe965]\n   btrfs_scrub_dev+0x398/0x810 [btrfs e57987a360bed82fe8756dcd3e0de5406ccfe965]\n   btrfs_ioctl+0x4b9/0x3020 [btrfs e57987a360bed82fe8756dcd3e0de5406ccfe965]\n   __x64_sys_ioctl+0xbd/0x100\n   do_syscall_64+0x5d/0xe0\n   entry_SYSCALL_64_after_hwframe+0x63/0x6b\n  RIP: 0033:0x7f47e5e0952b\n\n- Crash, mostly due to above use-after-free\n\n[CAUSE]\nThe converted fs has the following data chunk layout:\n\n    item 2 key (FIRST_CHUNK_TREE CHUNK_ITEM 2214658048) itemoff 16025 itemsize 80\n        length 86016 owner 2 stripe_len 65536 type DATA|single\n\nFor above logical bytenr 2214744064, it's at the chunk end\n(2214658048 + 86016 = 2214744064).\n\nThis means btrfs_submit_bio() would split the bio, and trigger endio\nfunction for both of the two halves.\n\nHowever scrub_submit_initial_read() would only expect the endio function\nto be called once, not any more.\nThis means the first endio function would already free the bbio::bio,\nleaving the bvec freed, thus the 2nd endio call would lead to\nuse-after-free.\n\n[FIX]\n- Make sure scrub_read_endio() only updates bits in its range\n  Since we may read less than 64K at the end of the chunk, we should not\n  touch the bits beyond chunk boundary.\n\n- Make sure scrub_submit_initial_read() only to read the chunk range\n  This is done by calculating the real number of sectors we need to\n  read, and add sector-by-sector to the bio.\n\nThankfully the scrub read repair path won't need extra fixes:\n\n- scrub_stripe_submit_repair_read()\n  With above fixes, we won't update error bit for range beyond chunk,\n  thus scrub_stripe_submit_repair_read() should never submit any read\n  beyond the chunk.</t>
  </si>
  <si>
    <t>CVE-2024-26615</t>
  </si>
  <si>
    <t>In the Linux kernel, the following vulnerability has been resolved:\n\nnet/smc: fix illegal rmb_desc access in SMC-D connection dump\n\nA crash was found when dumping SMC-D connections. It can be reproduced\nby following steps:\n\n- run nginx/wrk test:\n  smc_run nginx\n  smc_run wrk -t 16 -c 1000 -d &lt;duration&gt; -H 'Connection: Close' &lt;URL&gt;\n\n- continuously dump SMC-D connections in parallel:\n  watch -n 1 'smcss -D'\n\n BUG: kernel NULL pointer dereference, address: 0000000000000030\n CPU: 2 PID: 7204 Comm: smcss Kdump: loaded Tainted: G\tE      6.7.0+ #55\n RIP: 0010:__smc_diag_dump.constprop.0+0x5e5/0x620 [smc_diag]\n Call Trace:\n  &lt;TASK&gt;\n  ? __die+0x24/0x70\n  ? page_fault_oops+0x66/0x150\n  ? exc_page_fault+0x69/0x140\n  ? asm_exc_page_fault+0x26/0x30\n  ? __smc_diag_dump.constprop.0+0x5e5/0x620 [smc_diag]\n  ? __kmalloc_node_track_caller+0x35d/0x430\n  ? __alloc_skb+0x77/0x170\n  smc_diag_dump_proto+0xd0/0xf0 [smc_diag]\n  smc_diag_dump+0x26/0x60 [smc_diag]\n  netlink_dump+0x19f/0x320\n  __netlink_dump_start+0x1dc/0x300\n  smc_diag_handler_dump+0x6a/0x80 [smc_diag]\n  ? __pfx_smc_diag_dump+0x10/0x10 [smc_diag]\n  sock_diag_rcv_msg+0x121/0x140\n  ? __pfx_sock_diag_rcv_msg+0x10/0x10\n  netlink_rcv_skb+0x5a/0x110\n  sock_diag_rcv+0x28/0x40\n  netlink_unicast+0x22a/0x330\n  netlink_sendmsg+0x1f8/0x420\n  __sock_sendmsg+0xb0/0xc0\n  ____sys_sendmsg+0x24e/0x300\n  ? copy_msghdr_from_user+0x62/0x80\n  ___sys_sendmsg+0x7c/0xd0\n  ? __do_fault+0x34/0x160\n  ? do_read_fault+0x5f/0x100\n  ? do_fault+0xb0/0x110\n  ? __handle_mm_fault+0x2b0/0x6c0\n  __sys_sendmsg+0x4d/0x80\n  do_syscall_64+0x69/0x180\n  entry_SYSCALL_64_after_hwframe+0x6e/0x76\n\nIt is possible that the connection is in process of being established\nwhen we dump it. Assumed that the connection has been registered in a\nlink group by smc_conn_create() but the rmb_desc has not yet been\ninitialized by smc_buf_create(), thus causing the illegal access to\nconn-&gt;rmb_desc. So fix it by checking before dump.</t>
  </si>
  <si>
    <t>CVE-2024-26613</t>
  </si>
  <si>
    <t>In the Linux kernel, the following vulnerability has been resolved:\n\nnet/rds: Fix UBSAN: array-index-out-of-bounds in rds_cmsg_recv\n\nSyzcaller UBSAN crash occurs in rds_cmsg_recv(),\nwhich reads inc-&gt;i_rx_lat_trace[j + 1] with index 4 (3 + 1),\nbut with array size of 4 (RDS_RX_MAX_TRACES).\nHere 'j' is assigned from rs-&gt;rs_rx_trace[i] and in-turn from\ntrace.rx_trace_pos[i] in rds_recv_track_latency(),\nwith both arrays sized 3 (RDS_MSG_RX_DGRAM_TRACE_MAX). So fix the\noff-by-one bounds check in rds_recv_track_latency() to prevent\na potential crash in rds_cmsg_recv().\n\nFound by syzcaller:\n=================================================================\nUBSAN: array-index-out-of-bounds in net/rds/recv.c:585:39\nindex 4 is out of range for type 'u64 [4]'\nCPU: 1 PID: 8058 Comm: syz-executor228 Not tainted 6.6.0-gd2f51b3516da #1\nHardware name: QEMU Standard PC (i440FX + PIIX, 1996),\nBIOS 1.15.0-1 04/01/2014\nCall Trace:\n &lt;TASK&gt;\n __dump_stack lib/dump_stack.c:88 [inline]\n dump_stack_lvl+0x136/0x150 lib/dump_stack.c:106\n ubsan_epilogue lib/ubsan.c:217 [inline]\n __ubsan_handle_out_of_bounds+0xd5/0x130 lib/ubsan.c:348\n rds_cmsg_recv+0x60d/0x700 net/rds/recv.c:585\n rds_recvmsg+0x3fb/0x1610 net/rds/recv.c:716\n sock_recvmsg_nosec net/socket.c:1044 [inline]\n sock_recvmsg+0xe2/0x160 net/socket.c:1066\n __sys_recvfrom+0x1b6/0x2f0 net/socket.c:2246\n __do_sys_recvfrom net/socket.c:2264 [inline]\n __se_sys_recvfrom net/socket.c:2260 [inline]\n __x64_sys_recvfrom+0xe0/0x1b0 net/socket.c:2260\n do_syscall_x64 arch/x86/entry/common.c:51 [inline]\n do_syscall_64+0x40/0x110 arch/x86/entry/common.c:82\n entry_SYSCALL_64_after_hwframe+0x63/0x6b\n==================================================================</t>
  </si>
  <si>
    <t>CVE-2024-26611</t>
  </si>
  <si>
    <t>In the Linux kernel, the following vulnerability has been resolved:\n\nxsk: fix usage of multi-buffer BPF helpers for ZC XDP\n\nCurrently when packet is shrunk via bpf_xdp_adjust_tail() and memory\ntype is set to MEM_TYPE_XSK_BUFF_POOL, null ptr dereference happens:\n\n[1136314.192256] BUG: kernel NULL pointer dereference, address:\n0000000000000034\n[1136314.203943] #PF: supervisor read access in kernel mode\n[1136314.213768] #PF: error_code(0x0000) - not-present page\n[1136314.223550] PGD 0 P4D 0\n[1136314.230684] Oops: 0000 [#1] PREEMPT SMP NOPTI\n[1136314.239621] CPU: 8 PID: 54203 Comm: xdpsock Not tainted 6.6.0+ #257\n[1136314.250469] Hardware name: Intel Corporation S2600WFT/S2600WFT,\nBIOS SE5C620.86B.02.01.0008.031920191559 03/19/2019\n[1136314.265615] RIP: 0010:__xdp_return+0x6c/0x210\n[1136314.274653] Code: ad 00 48 8b 47 08 49 89 f8 a8 01 0f 85 9b 01 00 00 0f 1f 44 00 00 f0 41 ff 48 34 75 32 4c 89 c7 e9 79 cd 80 ff 83 fe 03 75 17 &lt;f6&gt; 41 34 01 0f 85 02 01 00 00 48 89 cf e9 22 cc 1e 00 e9 3d d2 86\n[1136314.302907] RSP: 0018:ffffc900089f8db0 EFLAGS: 00010246\n[1136314.312967] RAX: ffffc9003168aed0 RBX: ffff8881c3300000 RCX:\n0000000000000000\n[1136314.324953] RDX: 0000000000000000 RSI: 0000000000000003 RDI:\nffffc9003168c000\n[1136314.336929] RBP: 0000000000000ae0 R08: 0000000000000002 R09:\n0000000000010000\n[1136314.348844] R10: ffffc9000e495000 R11: 0000000000000040 R12:\n0000000000000001\n[1136314.360706] R13: 0000000000000524 R14: ffffc9003168aec0 R15:\n0000000000000001\n[1136314.373298] FS:  00007f8df8bbcb80(0000) GS:ffff8897e0e00000(0000)\nknlGS:0000000000000000\n[1136314.386105] CS:  0010 DS: 0000 ES: 0000 CR0: 0000000080050033\n[1136314.396532] CR2: 0000000000000034 CR3: 00000001aa912002 CR4:\n00000000007706f0\n[1136314.408377] DR0: 0000000000000000 DR1: 0000000000000000 DR2:\n0000000000000000\n[1136314.420173] DR3: 0000000000000000 DR6: 00000000fffe0ff0 DR7:\n0000000000000400\n[1136314.431890] PKRU: 55555554\n[1136314.439143] Call Trace:\n[1136314.446058]  &lt;IRQ&gt;\n[1136314.452465]  ? __die+0x20/0x70\n[1136314.459881]  ? page_fault_oops+0x15b/0x440\n[1136314.468305]  ? exc_page_fault+0x6a/0x150\n[1136314.476491]  ? asm_exc_page_fault+0x22/0x30\n[1136314.484927]  ? __xdp_return+0x6c/0x210\n[1136314.492863]  bpf_xdp_adjust_tail+0x155/0x1d0\n[1136314.501269]  bpf_prog_ccc47ae29d3b6570_xdp_sock_prog+0x15/0x60\n[1136314.511263]  ice_clean_rx_irq_zc+0x206/0xc60 [ice]\n[1136314.520222]  ? ice_xmit_zc+0x6e/0x150 [ice]\n[1136314.528506]  ice_napi_poll+0x467/0x670 [ice]\n[1136314.536858]  ? ttwu_do_activate.constprop.0+0x8f/0x1a0\n[1136314.546010]  __napi_poll+0x29/0x1b0\n[1136314.553462]  net_rx_action+0x133/0x270\n[1136314.561619]  __do_softirq+0xbe/0x28e\n[1136314.569303]  do_softirq+0x3f/0x60\n\nThis comes from __xdp_return() call with xdp_buff argument passed as\nNULL which is supposed to be consumed by xsk_buff_free() call.\n\nTo address this properly, in ZC case, a node that represents the frag\nbeing removed has to be pulled out of xskb_list. Introduce\nappropriate xsk helpers to do such node operation and use them\naccordingly within bpf_xdp_adjust_tail().</t>
  </si>
  <si>
    <t>CVE-2024-26610</t>
  </si>
  <si>
    <t>In the Linux kernel, the following vulnerability has been resolved:\n\nwifi: iwlwifi: fix a memory corruption\n\niwl_fw_ini_trigger_tlv::data is a pointer to a __le32, which means that\nif we copy to iwl_fw_ini_trigger_tlv::data + offset while offset is in\nbytes, we'll write past the buffer.</t>
  </si>
  <si>
    <t>CVE-2024-26608</t>
  </si>
  <si>
    <t>In the Linux kernel, the following vulnerability has been resolved:\n\nksmbd: fix global oob in ksmbd_nl_policy\n\nSimilar to a reported issue (check the commit b33fb5b801c6 ("net:\nqualcomm: rmnet: fix global oob in rmnet_policy"), my local fuzzer finds\nanother global out-of-bounds read for policy ksmbd_nl_policy. See bug\ntrace below:\n\n==================================================================\nBUG: KASAN: global-out-of-bounds in validate_nla lib/nlattr.c:386 [inline]\nBUG: KASAN: global-out-of-bounds in __nla_validate_parse+0x24af/0x2750 lib/nlattr.c:600\nRead of size 1 at addr ffffffff8f24b100 by task syz-executor.1/62810\n\nCPU: 0 PID: 62810 Comm: syz-executor.1 Tainted: G                 N 6.1.0 #3\nHardware name: QEMU Standard PC (i440FX + PIIX, 1996), BIOS 1.13.0-1ubuntu1.1 04/01/2014\nCall Trace:\n &lt;TASK&gt;\n __dump_stack lib/dump_stack.c:88 [inline]\n dump_stack_lvl+0x8b/0xb3 lib/dump_stack.c:106\n print_address_description mm/kasan/report.c:284 [inline]\n print_report+0x172/0x475 mm/kasan/report.c:395\n kasan_report+0xbb/0x1c0 mm/kasan/report.c:495\n validate_nla lib/nlattr.c:386 [inline]\n __nla_validate_parse+0x24af/0x2750 lib/nlattr.c:600\n __nla_parse+0x3e/0x50 lib/nlattr.c:697\n __nlmsg_parse include/net/netlink.h:748 [inline]\n genl_family_rcv_msg_attrs_parse.constprop.0+0x1b0/0x290 net/netlink/genetlink.c:565\n genl_family_rcv_msg_doit+0xda/0x330 net/netlink/genetlink.c:734\n genl_family_rcv_msg net/netlink/genetlink.c:833 [inline]\n genl_rcv_msg+0x441/0x780 net/netlink/genetlink.c:850\n netlink_rcv_skb+0x14f/0x410 net/netlink/af_netlink.c:2540\n genl_rcv+0x24/0x40 net/netlink/genetlink.c:861\n netlink_unicast_kernel net/netlink/af_netlink.c:1319 [inline]\n netlink_unicast+0x54e/0x800 net/netlink/af_netlink.c:1345\n netlink_sendmsg+0x930/0xe50 net/netlink/af_netlink.c:1921\n sock_sendmsg_nosec net/socket.c:714 [inline]\n sock_sendmsg+0x154/0x190 net/socket.c:734\n ____sys_sendmsg+0x6df/0x840 net/socket.c:2482\n ___sys_sendmsg+0x110/0x1b0 net/socket.c:2536\n __sys_sendmsg+0xf3/0x1c0 net/socket.c:2565\n do_syscall_x64 arch/x86/entry/common.c:50 [inline]\n do_syscall_64+0x3b/0x90 arch/x86/entry/common.c:80\n entry_SYSCALL_64_after_hwframe+0x63/0xcd\nRIP: 0033:0x7fdd66a8f359\nCode: 28 00 00 00 75 05 48 83 c4 28 c3 e8 f1 19 00 00 90 48 89 f8 48 89 f7 48 89 d6 48 89 ca 4d 89 c2 4d 89 c8 4c 8b 4c 24 08 0f 05 &lt;48&gt; 3d 01 f0 ff ff 73 01 c3 48 c7 c1 b8 ff ff ff f7 d8 64 89 01 48\nRSP: 002b:00007fdd65e00168 EFLAGS: 00000246 ORIG_RAX: 000000000000002e\nRAX: ffffffffffffffda RBX: 00007fdd66bbcf80 RCX: 00007fdd66a8f359\nRDX: 0000000000000000 RSI: 0000000020000500 RDI: 0000000000000003\nRBP: 00007fdd66ada493 R08: 0000000000000000 R09: 0000000000000000\nR10: 0000000000000000 R11: 0000000000000246 R12: 0000000000000000\nR13: 00007ffc84b81aff R14: 00007fdd65e00300 R15: 0000000000022000\n &lt;/TASK&gt;\n\nThe buggy address belongs to the variable:\n ksmbd_nl_policy+0x100/0xa80\n\nThe buggy address belongs to the physical page:\npage:0000000034f47940 refcount:1 mapcount:0 mapping:0000000000000000 index:0x0 pfn:0x1ccc4b\nflags: 0x200000000001000(reserved|node=0|zone=2)\nraw: 0200000000001000 ffffea00073312c8 ffffea00073312c8 0000000000000000\nraw: 0000000000000000 0000000000000000 00000001ffffffff 0000000000000000\npage dumped because: kasan: bad access detected\n\nMemory state around the buggy address:\n ffffffff8f24b000: 00 00 00 00 00 00 00 00 00 00 00 00 00 00 00 00\n ffffffff8f24b080: 00 00 00 00 00 00 00 00 00 00 00 00 00 00 00 00\n&gt;ffffffff8f24b100: f9 f9 f9 f9 00 00 f9 f9 f9 f9 f9 f9 00 00 07 f9\n                   ^\n ffffffff8f24b180: f9 f9 f9 f9 00 05 f9 f9 f9 f9 f9 f9 00 00 00 05\n ffffffff8f24b200: f9 f9 f9 f9 00 00 03 f9 f9 f9 f9 f9 00 00 04 f9\n==================================================================\n\nTo fix it, add a placeholder named __KSMBD_EVENT_MAX and let\nKSMBD_EVENT_MAX to be its original value - 1 according to what other\nnetlink families do. Also change two sites that refer the\nKSMBD_EVENT_MAX to correct value.</t>
  </si>
  <si>
    <t>CVE-2024-26607</t>
  </si>
  <si>
    <t>In the Linux kernel, the following vulnerability has been resolved:\n\ndrm/bridge: sii902x: Fix probing race issue\n\nA null pointer dereference crash has been observed rarely on TI\nplatforms using sii9022 bridge:\n\n[   53.271356]  sii902x_get_edid+0x34/0x70 [sii902x]\n[   53.276066]  sii902x_bridge_get_edid+0x14/0x20 [sii902x]\n[   53.281381]  drm_bridge_get_edid+0x20/0x34 [drm]\n[   53.286305]  drm_bridge_connector_get_modes+0x8c/0xcc [drm_kms_helper]\n[   53.292955]  drm_helper_probe_single_connector_modes+0x190/0x538 [drm_kms_helper]\n[   53.300510]  drm_client_modeset_probe+0x1f0/0xbd4 [drm]\n[   53.305958]  __drm_fb_helper_initial_config_and_unlock+0x50/0x510 [drm_kms_helper]\n[   53.313611]  drm_fb_helper_initial_config+0x48/0x58 [drm_kms_helper]\n[   53.320039]  drm_fbdev_dma_client_hotplug+0x84/0xd4 [drm_dma_helper]\n[   53.326401]  drm_client_register+0x5c/0xa0 [drm]\n[   53.331216]  drm_fbdev_dma_setup+0xc8/0x13c [drm_dma_helper]\n[   53.336881]  tidss_probe+0x128/0x264 [tidss]\n[   53.341174]  platform_probe+0x68/0xc4\n[   53.344841]  really_probe+0x188/0x3c4\n[   53.348501]  __driver_probe_device+0x7c/0x16c\n[   53.352854]  driver_probe_device+0x3c/0x10c\n[   53.357033]  __device_attach_driver+0xbc/0x158\n[   53.361472]  bus_for_each_drv+0x88/0xe8\n[   53.365303]  __device_attach+0xa0/0x1b4\n[   53.369135]  device_initial_probe+0x14/0x20\n[   53.373314]  bus_probe_device+0xb0/0xb4\n[   53.377145]  deferred_probe_work_func+0xcc/0x124\n[   53.381757]  process_one_work+0x1f0/0x518\n[   53.385770]  worker_thread+0x1e8/0x3dc\n[   53.389519]  kthread+0x11c/0x120\n[   53.392750]  ret_from_fork+0x10/0x20\n\nThe issue here is as follows:\n\n- tidss probes, but is deferred as sii902x is still missing.\n- sii902x starts probing and enters sii902x_init().\n- sii902x calls drm_bridge_add(). Now the sii902x bridge is ready from\n  DRM's perspective.\n- sii902x calls sii902x_audio_codec_init() and\n  platform_device_register_data()\n- The registration of the audio platform device causes probing of the\n  deferred devices.\n- tidss probes, which eventually causes sii902x_bridge_get_edid() to be\n  called.\n- sii902x_bridge_get_edid() tries to use the i2c to read the edid.\n  However, the sii902x driver has not set up the i2c part yet, leading\n  to the crash.\n\nFix this by moving the drm_bridge_add() to the end of the\nsii902x_init(), which is also at the very end of sii902x_probe().</t>
  </si>
  <si>
    <t>CVE-2024-26606</t>
  </si>
  <si>
    <t>In the Linux kernel, the following vulnerability has been resolved:\n\nbinder: signal epoll threads of self-work\n\nIn (e)poll mode, threads often depend on I/O events to determine when\ndata is ready for consumption. Within binder, a thread may initiate a\ncommand via BINDER_WRITE_READ without a read buffer and then make use\nof epoll_wait() or similar to consume any responses afterwards.\n\nIt is then crucial that epoll threads are signaled via wakeup when they\nqueue their own work. Otherwise, they risk waiting indefinitely for an\nevent leaving their work unhandled. What is worse, subsequent commands\nwon't trigger a wakeup either as the thread has pending work.</t>
  </si>
  <si>
    <t>CVE-2024-26605</t>
  </si>
  <si>
    <t>In the Linux kernel, the following vulnerability has been resolved:\n\nPCI/ASPM: Fix deadlock when enabling ASPM\n\nA last minute revert in 6.7-final introduced a potential deadlock when\nenabling ASPM during probe of Qualcomm PCIe controllers as reported by\nlockdep:\n\n  ============================================\n  WARNING: possible recursive locking detected\n  6.7.0 #40 Not tainted\n  --------------------------------------------\n  kworker/u16:5/90 is trying to acquire lock:\n  ffffacfa78ced000 (pci_bus_sem){++++}-{3:3}, at: pcie_aspm_pm_state_change+0x58/0xdc\n\n              but task is already holding lock:\n  ffffacfa78ced000 (pci_bus_sem){++++}-{3:3}, at: pci_walk_bus+0x34/0xbc\n\n              other info that might help us debug this:\n   Possible unsafe locking scenario:\n\n         CPU0\n         ----\n    lock(pci_bus_sem);\n    lock(pci_bus_sem);\n\n               *** DEADLOCK ***\n\n  Call trace:\n   print_deadlock_bug+0x25c/0x348\n   __lock_acquire+0x10a4/0x2064\n   lock_acquire+0x1e8/0x318\n   down_read+0x60/0x184\n   pcie_aspm_pm_state_change+0x58/0xdc\n   pci_set_full_power_state+0xa8/0x114\n   pci_set_power_state+0xc4/0x120\n   qcom_pcie_enable_aspm+0x1c/0x3c [pcie_qcom]\n   pci_walk_bus+0x64/0xbc\n   qcom_pcie_host_post_init_2_7_0+0x28/0x34 [pcie_qcom]\n\nThe deadlock can easily be reproduced on machines like the Lenovo ThinkPad\nX13s by adding a delay to increase the race window during asynchronous\nprobe where another thread can take a write lock.\n\nAdd a new pci_set_power_state_locked() and associated helper functions that\ncan be called with the PCI bus semaphore held to avoid taking the read lock\ntwice.</t>
  </si>
  <si>
    <t>CVE-2024-26604</t>
  </si>
  <si>
    <t>In the Linux kernel, the following vulnerability has been resolved:\n\nRevert "kobject: Remove redundant checks for whether ktype is NULL"\n\nThis reverts commit 1b28cb81dab7c1eedc6034206f4e8d644046ad31.\n\nIt is reported to cause problems, so revert it for now until the root\ncause can be found.</t>
  </si>
  <si>
    <t>CVE-2024-26603</t>
  </si>
  <si>
    <t>In the Linux kernel, the following vulnerability has been resolved:\n\nx86/fpu: Stop relying on userspace for info to fault in xsave buffer\n\nBefore this change, the expected size of the user space buffer was\ntaken from fx_sw-&gt;xstate_size. fx_sw-&gt;xstate_size can be changed\nfrom user-space, so it is possible construct a sigreturn frame where:\n\n * fx_sw-&gt;xstate_size is smaller than the size required by valid bits in\n   fx_sw-&gt;xfeatures.\n * user-space unmaps parts of the sigrame fpu buffer so that not all of\n   the buffer required by xrstor is accessible.\n\nIn this case, xrstor tries to restore and accesses the unmapped area\nwhich results in a fault. But fault_in_readable succeeds because buf +\nfx_sw-&gt;xstate_size is within the still mapped area, so it goes back and\ntries xrstor again. It will spin in this loop forever.\n\nInstead, fault in the maximum size which can be touched by XRSTOR (taken\nfrom fpstate-&gt;user_size).\n\n[ dhansen: tweak subject / changelog ]</t>
  </si>
  <si>
    <t>CVE-2024-26602</t>
  </si>
  <si>
    <t>In the Linux kernel, the following vulnerability has been resolved:\n\nsched/membarrier: reduce the ability to hammer on sys_membarrier\n\nOn some systems, sys_membarrier can be very expensive, causing overall\nslowdowns for everything.  So put a lock on the path in order to\nserialize the accesses to prevent the ability for this to be called at\ntoo high of a frequency and saturate the machine.</t>
  </si>
  <si>
    <t>CVE-2024-26601</t>
  </si>
  <si>
    <t>In the Linux kernel, the following vulnerability has been resolved:\n\next4: regenerate buddy after block freeing failed if under fc replay\n\nThis mostly reverts commit 6bd97bf273bd ("ext4: remove redundant\nmb_regenerate_buddy()") and reintroduces mb_regenerate_buddy(). Based on\ncode in mb_free_blocks(), fast commit replay can end up marking as free\nblocks that are already marked as such. This causes corruption of the\nbuddy bitmap so we need to regenerate it in that case.</t>
  </si>
  <si>
    <t>CVE-2024-26600</t>
  </si>
  <si>
    <t>In the Linux kernel, the following vulnerability has been resolved:\n\nphy: ti: phy-omap-usb2: Fix NULL pointer dereference for SRP\n\nIf the external phy working together with phy-omap-usb2 does not implement\nsend_srp(), we may still attempt to call it. This can happen on an idle\nEthernet gadget triggering a wakeup for example:\n\nconfigfs-gadget.g1 gadget.0: ECM Suspend\nconfigfs-gadget.g1 gadget.0: Port suspended. Triggering wakeup\n...\nUnable to handle kernel NULL pointer dereference at virtual address\n00000000 when execute\n...\nPC is at 0x0\nLR is at musb_gadget_wakeup+0x1d4/0x254 [musb_hdrc]\n...\nmusb_gadget_wakeup [musb_hdrc] from usb_gadget_wakeup+0x1c/0x3c [udc_core]\nusb_gadget_wakeup [udc_core] from eth_start_xmit+0x3b0/0x3d4 [u_ether]\neth_start_xmit [u_ether] from dev_hard_start_xmit+0x94/0x24c\ndev_hard_start_xmit from sch_direct_xmit+0x104/0x2e4\nsch_direct_xmit from __dev_queue_xmit+0x334/0xd88\n__dev_queue_xmit from arp_solicit+0xf0/0x268\narp_solicit from neigh_probe+0x54/0x7c\nneigh_probe from __neigh_event_send+0x22c/0x47c\n__neigh_event_send from neigh_resolve_output+0x14c/0x1c0\nneigh_resolve_output from ip_finish_output2+0x1c8/0x628\nip_finish_output2 from ip_send_skb+0x40/0xd8\nip_send_skb from udp_send_skb+0x124/0x340\nudp_send_skb from udp_sendmsg+0x780/0x984\nudp_sendmsg from __sys_sendto+0xd8/0x158\n__sys_sendto from ret_fast_syscall+0x0/0x58\n\nLet's fix the issue by checking for send_srp() and set_vbus() before\ncalling them. For USB peripheral only cases these both could be NULL.</t>
  </si>
  <si>
    <t>CVE-2024-26599</t>
  </si>
  <si>
    <t>In the Linux kernel, the following vulnerability has been resolved:\n\npwm: Fix out-of-bounds access in of_pwm_single_xlate()\n\nWith args-&gt;args_count == 2 args-&gt;args[2] is not defined. Actually the\nflags are contained in args-&gt;args[1].</t>
  </si>
  <si>
    <t>CVE-2024-26598</t>
  </si>
  <si>
    <t>In the Linux kernel, the following vulnerability has been resolved:\n\nKVM: arm64: vgic-its: Avoid potential UAF in LPI translation cache\n\nThere is a potential UAF scenario in the case of an LPI translation\ncache hit racing with an operation that invalidates the cache, such\nas a DISCARD ITS command. The root of the problem is that\nvgic_its_check_cache() does not elevate the refcount on the vgic_irq\nbefore dropping the lock that serializes refcount changes.\n\nHave vgic_its_check_cache() raise the refcount on the returned vgic_irq\nand add the corresponding decrement after queueing the interrupt.</t>
  </si>
  <si>
    <t>CVE-2024-26597</t>
  </si>
  <si>
    <t>In the Linux kernel, the following vulnerability has been resolved:\n\nnet: qualcomm: rmnet: fix global oob in rmnet_policy\n\nThe variable rmnet_link_ops assign a *bigger* maxtype which leads to a\nglobal out-of-bounds read when parsing the netlink attributes. See bug\ntrace below:\n\n==================================================================\nBUG: KASAN: global-out-of-bounds in validate_nla lib/nlattr.c:386 [inline]\nBUG: KASAN: global-out-of-bounds in __nla_validate_parse+0x24af/0x2750 lib/nlattr.c:600\nRead of size 1 at addr ffffffff92c438d0 by task syz-executor.6/84207\n\nCPU: 0 PID: 84207 Comm: syz-executor.6 Tainted: G                 N 6.1.0 #3\nHardware name: QEMU Standard PC (i440FX + PIIX, 1996), BIOS 1.13.0-1ubuntu1.1 04/01/2014\nCall Trace:\n &lt;TASK&gt;\n __dump_stack lib/dump_stack.c:88 [inline]\n dump_stack_lvl+0x8b/0xb3 lib/dump_stack.c:106\n print_address_description mm/kasan/report.c:284 [inline]\n print_report+0x172/0x475 mm/kasan/report.c:395\n kasan_report+0xbb/0x1c0 mm/kasan/report.c:495\n validate_nla lib/nlattr.c:386 [inline]\n __nla_validate_parse+0x24af/0x2750 lib/nlattr.c:600\n __nla_parse+0x3e/0x50 lib/nlattr.c:697\n nla_parse_nested_deprecated include/net/netlink.h:1248 [inline]\n __rtnl_newlink+0x50a/0x1880 net/core/rtnetlink.c:3485\n rtnl_newlink+0x64/0xa0 net/core/rtnetlink.c:3594\n rtnetlink_rcv_msg+0x43c/0xd70 net/core/rtnetlink.c:6091\n netlink_rcv_skb+0x14f/0x410 net/netlink/af_netlink.c:2540\n netlink_unicast_kernel net/netlink/af_netlink.c:1319 [inline]\n netlink_unicast+0x54e/0x800 net/netlink/af_netlink.c:1345\n netlink_sendmsg+0x930/0xe50 net/netlink/af_netlink.c:1921\n sock_sendmsg_nosec net/socket.c:714 [inline]\n sock_sendmsg+0x154/0x190 net/socket.c:734\n ____sys_sendmsg+0x6df/0x840 net/socket.c:2482\n ___sys_sendmsg+0x110/0x1b0 net/socket.c:2536\n __sys_sendmsg+0xf3/0x1c0 net/socket.c:2565\n do_syscall_x64 arch/x86/entry/common.c:50 [inline]\n do_syscall_64+0x3b/0x90 arch/x86/entry/common.c:80\n entry_SYSCALL_64_after_hwframe+0x63/0xcd\nRIP: 0033:0x7fdcf2072359\nCode: 28 00 00 00 75 05 48 83 c4 28 c3 e8 f1 19 00 00 90 48 89 f8 48 89 f7 48 89 d6 48 89 ca 4d 89 c2 4d 89 c8 4c 8b 4c 24 08 0f 05 &lt;48&gt; 3d 01 f0 ff ff 73 01 c3 48 c7 c1 b8 ff ff ff f7 d8 64 89 01 48\nRSP: 002b:00007fdcf13e3168 EFLAGS: 00000246 ORIG_RAX: 000000000000002e\nRAX: ffffffffffffffda RBX: 00007fdcf219ff80 RCX: 00007fdcf2072359\nRDX: 0000000000000000 RSI: 0000000020000200 RDI: 0000000000000003\nRBP: 00007fdcf20bd493 R08: 0000000000000000 R09: 0000000000000000\nR10: 0000000000000000 R11: 0000000000000246 R12: 0000000000000000\nR13: 00007fffbb8d7bdf R14: 00007fdcf13e3300 R15: 0000000000022000\n &lt;/TASK&gt;\n\nThe buggy address belongs to the variable:\n rmnet_policy+0x30/0xe0\n\nThe buggy address belongs to the physical page:\npage:0000000065bdeb3c refcount:1 mapcount:0 mapping:0000000000000000 index:0x0 pfn:0x155243\nflags: 0x200000000001000(reserved|node=0|zone=2)\nraw: 0200000000001000 ffffea00055490c8 ffffea00055490c8 0000000000000000\nraw: 0000000000000000 0000000000000000 00000001ffffffff 0000000000000000\npage dumped because: kasan: bad access detected\n\nMemory state around the buggy address:\n ffffffff92c43780: f9 f9 f9 f9 00 00 00 02 f9 f9 f9 f9 00 00 00 07\n ffffffff92c43800: f9 f9 f9 f9 00 00 00 05 f9 f9 f9 f9 06 f9 f9 f9\n&gt;ffffffff92c43880: f9 f9 f9 f9 00 00 00 00 00 00 f9 f9 f9 f9 f9 f9\n                                                 ^\n ffffffff92c43900: 00 00 00 00 00 00 00 00 07 f9 f9 f9 f9 f9 f9 f9\n ffffffff92c43980: 00 00 00 07 f9 f9 f9 f9 00 00 00 05 f9 f9 f9 f9\n\nAccording to the comment of `nla_parse_nested_deprecated`, the maxtype\nshould be len(destination array) - 1. Hence use `IFLA_RMNET_MAX` here.</t>
  </si>
  <si>
    <t>CVE-2024-26596</t>
  </si>
  <si>
    <t>In the Linux kernel, the following vulnerability has been resolved:\n\nnet: dsa: fix netdev_priv() dereference before check on non-DSA netdevice events\n\nAfter the blamed commit, we started doing this dereference for every\nNETDEV_CHANGEUPPER and NETDEV_PRECHANGEUPPER event in the system.\n\nstatic inline struct dsa_port *dsa_user_to_port(const struct net_device *dev)\n{\n\tstruct dsa_user_priv *p = netdev_priv(dev);\n\n\treturn p-&gt;dp;\n}\n\nWhich is obviously bogus, because not all net_devices have a netdev_priv()\nof type struct dsa_user_priv. But struct dsa_user_priv is fairly small,\nand p-&gt;dp means dereferencing 8 bytes starting with offset 16. Most\ndrivers allocate that much private memory anyway, making our access not\nfault, and we discard the bogus data quickly afterwards, so this wasn't\ncaught.\n\nBut the dummy interface is somewhat special in that it calls\nalloc_netdev() with a priv size of 0. So every netdev_priv() dereference\nis invalid, and we get this when we emit a NETDEV_PRECHANGEUPPER event\nwith a VLAN as its new upper:\n\n$ ip link add dummy1 type dummy\n$ ip link add link dummy1 name dummy1.100 type vlan id 100\n[   43.309174] ==================================================================\n[   43.316456] BUG: KASAN: slab-out-of-bounds in dsa_user_prechangeupper+0x30/0xe8\n[   43.323835] Read of size 8 at addr ffff3f86481d2990 by task ip/374\n[   43.330058]\n[   43.342436] Call trace:\n[   43.366542]  dsa_user_prechangeupper+0x30/0xe8\n[   43.371024]  dsa_user_netdevice_event+0xb38/0xee8\n[   43.375768]  notifier_call_chain+0xa4/0x210\n[   43.379985]  raw_notifier_call_chain+0x24/0x38\n[   43.384464]  __netdev_upper_dev_link+0x3ec/0x5d8\n[   43.389120]  netdev_upper_dev_link+0x70/0xa8\n[   43.393424]  register_vlan_dev+0x1bc/0x310\n[   43.397554]  vlan_newlink+0x210/0x248\n[   43.401247]  rtnl_newlink+0x9fc/0xe30\n[   43.404942]  rtnetlink_rcv_msg+0x378/0x580\n\nAvoid the kernel oops by dereferencing after the type check, as customary.</t>
  </si>
  <si>
    <t>CVE-2024-26595</t>
  </si>
  <si>
    <t>In the Linux kernel, the following vulnerability has been resolved:\n\nmlxsw: spectrum_acl_tcam: Fix NULL pointer dereference in error path\n\nWhen calling mlxsw_sp_acl_tcam_region_destroy() from an error path after\nfailing to attach the region to an ACL group, we hit a NULL pointer\ndereference upon 'region-&gt;group-&gt;tcam' [1].\n\nFix by retrieving the 'tcam' pointer using mlxsw_sp_acl_to_tcam().\n\n[1]\nBUG: kernel NULL pointer dereference, address: 0000000000000000\n[...]\nRIP: 0010:mlxsw_sp_acl_tcam_region_destroy+0xa0/0xd0\n[...]\nCall Trace:\n mlxsw_sp_acl_tcam_vchunk_get+0x88b/0xa20\n mlxsw_sp_acl_tcam_ventry_add+0x25/0xe0\n mlxsw_sp_acl_rule_add+0x47/0x240\n mlxsw_sp_flower_replace+0x1a9/0x1d0\n tc_setup_cb_add+0xdc/0x1c0\n fl_hw_replace_filter+0x146/0x1f0\n fl_change+0xc17/0x1360\n tc_new_tfilter+0x472/0xb90\n rtnetlink_rcv_msg+0x313/0x3b0\n netlink_rcv_skb+0x58/0x100\n netlink_unicast+0x244/0x390\n netlink_sendmsg+0x1e4/0x440\n ____sys_sendmsg+0x164/0x260\n ___sys_sendmsg+0x9a/0xe0\n __sys_sendmsg+0x7a/0xc0\n do_syscall_64+0x40/0xe0\n entry_SYSCALL_64_after_hwframe+0x63/0x6b</t>
  </si>
  <si>
    <t>CVE-2024-26594</t>
  </si>
  <si>
    <t>In the Linux kernel, the following vulnerability has been resolved:\n\nksmbd: validate mech token in session setup\n\nIf client send invalid mech token in session setup request, ksmbd\nvalidate and make the error if it is invalid.</t>
  </si>
  <si>
    <t>CVE-2024-26593</t>
  </si>
  <si>
    <t>In the Linux kernel, the following vulnerability has been resolved:\n\ni2c: i801: Fix block process call transactions\n\nAccording to the Intel datasheets, software must reset the block\nbuffer index twice for block process call transactions: once before\nwriting the outgoing data to the buffer, and once again before\nreading the incoming data from the buffer.\n\nThe driver is currently missing the second reset, causing the wrong\nportion of the block buffer to be read.</t>
  </si>
  <si>
    <t>CVE-2024-26592</t>
  </si>
  <si>
    <t>In the Linux kernel, the following vulnerability has been resolved:\n\nksmbd: fix UAF issue in ksmbd_tcp_new_connection()\n\nThe race is between the handling of a new TCP connection and\nits disconnection. It leads to UAF on `struct tcp_transport` in\nksmbd_tcp_new_connection() function.</t>
  </si>
  <si>
    <t>CVE-2024-26591</t>
  </si>
  <si>
    <t>In the Linux kernel, the following vulnerability has been resolved:\n\nbpf: Fix re-attachment branch in bpf_tracing_prog_attach\n\nThe following case can cause a crash due to missing attach_btf:\n\n1) load rawtp program\n2) load fentry program with rawtp as target_fd\n3) create tracing link for fentry program with target_fd = 0\n4) repeat 3\n\nIn the end we have:\n\n- prog-&gt;aux-&gt;dst_trampoline == NULL\n- tgt_prog == NULL (because we did not provide target_fd to link_create)\n- prog-&gt;aux-&gt;attach_btf == NULL (the program was loaded with attach_prog_fd=X)\n- the program was loaded for tgt_prog but we have no way to find out which one\n\n    BUG: kernel NULL pointer dereference, address: 0000000000000058\n    Call Trace:\n     &lt;TASK&gt;\n     ? __die+0x20/0x70\n     ? page_fault_oops+0x15b/0x430\n     ? fixup_exception+0x22/0x330\n     ? exc_page_fault+0x6f/0x170\n     ? asm_exc_page_fault+0x22/0x30\n     ? bpf_tracing_prog_attach+0x279/0x560\n     ? btf_obj_id+0x5/0x10\n     bpf_tracing_prog_attach+0x439/0x560\n     __sys_bpf+0x1cf4/0x2de0\n     __x64_sys_bpf+0x1c/0x30\n     do_syscall_64+0x41/0xf0\n     entry_SYSCALL_64_after_hwframe+0x6e/0x76\n\nReturn -EINVAL in this situation.</t>
  </si>
  <si>
    <t>CVE-2024-26590</t>
  </si>
  <si>
    <t>In the Linux kernel, the following vulnerability has been resolved:\n\nerofs: fix inconsistent per-file compression format\n\nEROFS can select compression algorithms on a per-file basis, and each\nper-file compression algorithm needs to be marked in the on-disk\nsuperblock for initialization.\n\nHowever, syzkaller can generate inconsistent crafted images that use\nan unsupported algorithmtype for specific inodes, e.g. use MicroLZMA\nalgorithmtype even it's not set in `sbi-&gt;available_compr_algs`.  This\ncan lead to an unexpected "BUG: kernel NULL pointer dereference" if\nthe corresponding decompressor isn't built-in.\n\nFix this by checking against `sbi-&gt;available_compr_algs` for each\nm_algorithmformat request.  Incorrect !erofs_sb_has_compr_cfgs preset\nbitmap is now fixed together since it was harmless previously.</t>
  </si>
  <si>
    <t>CVE-2024-26589</t>
  </si>
  <si>
    <t>In the Linux kernel, the following vulnerability has been resolved:\n\nbpf: Reject variable offset alu on PTR_TO_FLOW_KEYS\n\nFor PTR_TO_FLOW_KEYS, check_flow_keys_access() only uses fixed off\nfor validation. However, variable offset ptr alu is not prohibited\nfor this ptr kind. So the variable offset is not checked.\n\nThe following prog is accepted:\n\n  func#0 @0\n  0: R1=ctx() R10=fp0\n  0: (bf) r6 = r1                       ; R1=ctx() R6_w=ctx()\n  1: (79) r7 = *(u64 *)(r6 +144)        ; R6_w=ctx() R7_w=flow_keys()\n  2: (b7) r8 = 1024                     ; R8_w=1024\n  3: (37) r8 /= 1                       ; R8_w=scalar()\n  4: (57) r8 &amp;= 1024                    ; R8_w=scalar(smin=smin32=0,\n  smax=umax=smax32=umax32=1024,var_off=(0x0; 0x400))\n  5: (0f) r7 += r8\n  mark_precise: frame0: last_idx 5 first_idx 0 subseq_idx -1\n  mark_precise: frame0: regs=r8 stack= before 4: (57) r8 &amp;= 1024\n  mark_precise: frame0: regs=r8 stack= before 3: (37) r8 /= 1\n  mark_precise: frame0: regs=r8 stack= before 2: (b7) r8 = 1024\n  6: R7_w=flow_keys(smin=smin32=0,smax=umax=smax32=umax32=1024,var_off\n  =(0x0; 0x400)) R8_w=scalar(smin=smin32=0,smax=umax=smax32=umax32=1024,\n  var_off=(0x0; 0x400))\n  6: (79) r0 = *(u64 *)(r7 +0)          ; R0_w=scalar()\n  7: (95) exit\n\nThis prog loads flow_keys to r7, and adds the variable offset r8\nto r7, and finally causes out-of-bounds access:\n\n  BUG: unable to handle page fault for address: ffffc90014c80038\n  [...]\n  Call Trace:\n   &lt;TASK&gt;\n   bpf_dispatcher_nop_func include/linux/bpf.h:1231 [inline]\n   __bpf_prog_run include/linux/filter.h:651 [inline]\n   bpf_prog_run include/linux/filter.h:658 [inline]\n   bpf_prog_run_pin_on_cpu include/linux/filter.h:675 [inline]\n   bpf_flow_dissect+0x15f/0x350 net/core/flow_dissector.c:991\n   bpf_prog_test_run_flow_dissector+0x39d/0x620 net/bpf/test_run.c:1359\n   bpf_prog_test_run kernel/bpf/syscall.c:4107 [inline]\n   __sys_bpf+0xf8f/0x4560 kernel/bpf/syscall.c:5475\n   __do_sys_bpf kernel/bpf/syscall.c:5561 [inline]\n   __se_sys_bpf kernel/bpf/syscall.c:5559 [inline]\n   __x64_sys_bpf+0x73/0xb0 kernel/bpf/syscall.c:5559\n   do_syscall_x64 arch/x86/entry/common.c:52 [inline]\n   do_syscall_64+0x3f/0x110 arch/x86/entry/common.c:83\n   entry_SYSCALL_64_after_hwframe+0x63/0x6b\n\nFix this by rejecting ptr alu with variable offset on flow_keys.\nApplying the patch rejects the program with "R7 pointer arithmetic\non flow_keys prohibited".</t>
  </si>
  <si>
    <t>CVE-2024-26588</t>
  </si>
  <si>
    <t>In the Linux kernel, the following vulnerability has been resolved:\n\nLoongArch: BPF: Prevent out-of-bounds memory access\n\nThe test_tag test triggers an unhandled page fault:\n\n  # ./test_tag\n  [  130.640218] CPU 0 Unable to handle kernel paging request at virtual address ffff80001b898004, era == 9000000003137f7c, ra == 9000000003139e70\n  [  130.640501] Oops[#3]:\n  [  130.640553] CPU: 0 PID: 1326 Comm: test_tag Tainted: G      D    O       6.7.0-rc4-loong-devel-gb62ab1a397cf #47 61985c1d94084daa2432f771daa45b56b10d8d2a\n  [  130.640764] Hardware name: QEMU QEMU Virtual Machine, BIOS unknown 2/2/2022\n  [  130.640874] pc 9000000003137f7c ra 9000000003139e70 tp 9000000104cb4000 sp 9000000104cb7a40\n  [  130.641001] a0 ffff80001b894000 a1 ffff80001b897ff8 a2 000000006ba210be a3 0000000000000000\n  [  130.641128] a4 000000006ba210be a5 00000000000000f1 a6 00000000000000b3 a7 0000000000000000\n  [  130.641256] t0 0000000000000000 t1 00000000000007f6 t2 0000000000000000 t3 9000000004091b70\n  [  130.641387] t4 000000006ba210be t5 0000000000000004 t6 fffffffffffffff0 t7 90000000040913e0\n  [  130.641512] t8 0000000000000005 u0 0000000000000dc0 s9 0000000000000009 s0 9000000104cb7ae0\n  [  130.641641] s1 00000000000007f6 s2 0000000000000009 s3 0000000000000095 s4 0000000000000000\n  [  130.641771] s5 ffff80001b894000 s6 ffff80001b897fb0 s7 9000000004090c50 s8 0000000000000000\n  [  130.641900]    ra: 9000000003139e70 build_body+0x1fcc/0x4988\n  [  130.642007]   ERA: 9000000003137f7c build_body+0xd8/0x4988\n  [  130.642112]  CRMD: 000000b0 (PLV0 -IE -DA +PG DACF=CC DACM=CC -WE)\n  [  130.642261]  PRMD: 00000004 (PPLV0 +PIE -PWE)\n  [  130.642353]  EUEN: 00000003 (+FPE +SXE -ASXE -BTE)\n  [  130.642458]  ECFG: 00071c1c (LIE=2-4,10-12 VS=7)\n  [  130.642554] ESTAT: 00010000 [PIL] (IS= ECode=1 EsubCode=0)\n  [  130.642658]  BADV: ffff80001b898004\n  [  130.642719]  PRID: 0014c010 (Loongson-64bit, Loongson-3A5000)\n  [  130.642815] Modules linked in: [last unloaded: bpf_testmod(O)]\n  [  130.642924] Process test_tag (pid: 1326, threadinfo=00000000f7f4015f, task=000000006499f9fd)\n  [  130.643062] Stack : 0000000000000000 9000000003380724 0000000000000000 0000000104cb7be8\n  [  130.643213]         0000000000000000 25af8d9b6e600558 9000000106250ea0 9000000104cb7ae0\n  [  130.643378]         0000000000000000 0000000000000000 9000000104cb7be8 90000000049f6000\n  [  130.643538]         0000000000000090 9000000106250ea0 ffff80001b894000 ffff80001b894000\n  [  130.643685]         00007ffffb917790 900000000313ca94 0000000000000000 0000000000000000\n  [  130.643831]         ffff80001b894000 0000000000000ff7 0000000000000000 9000000100468000\n  [  130.643983]         0000000000000000 0000000000000000 0000000000000040 25af8d9b6e600558\n  [  130.644131]         0000000000000bb7 ffff80001b894048 0000000000000000 0000000000000000\n  [  130.644276]         9000000104cb7be8 90000000049f6000 0000000000000090 9000000104cb7bdc\n  [  130.644423]         ffff80001b894000 0000000000000000 00007ffffb917790 90000000032acfb0\n  [  130.644572]         ...\n  [  130.644629] Call Trace:\n  [  130.644641] [&lt;9000000003137f7c&gt;] build_body+0xd8/0x4988\n  [  130.644785] [&lt;900000000313ca94&gt;] bpf_int_jit_compile+0x228/0x4ec\n  [  130.644891] [&lt;90000000032acfb0&gt;] bpf_prog_select_runtime+0x158/0x1b0\n  [  130.645003] [&lt;90000000032b3504&gt;] bpf_prog_load+0x760/0xb44\n  [  130.645089] [&lt;90000000032b6744&gt;] __sys_bpf+0xbb8/0x2588\n  [  130.645175] [&lt;90000000032b8388&gt;] sys_bpf+0x20/0x2c\n  [  130.645259] [&lt;9000000003f6ab38&gt;] do_syscall+0x7c/0x94\n  [  130.645369] [&lt;9000000003121c5c&gt;] handle_syscall+0xbc/0x158\n  [  130.645507]\n  [  130.645539] Code: 380839f6  380831f9  28412bae &lt;24000ca6&gt; 004081ad  0014cb50  004083e8  02bff34c  58008e91\n  [  130.645729]\n  [  130.646418] ---[ end trace 0000000000000000 ]---\n\nOn my machine, which has CONFIG_PAGE_SIZE_16KB=y, the test failed at\nloading a BPF prog with 2039 instructions:\n\n  prog = (struct bpf_prog *)ffff80001b894000\n  insn = (struct bpf_insn *)(prog-&gt;insnsi)fff\n---truncated---</t>
  </si>
  <si>
    <t>CVE-2024-26587</t>
  </si>
  <si>
    <t>In the Linux kernel, the following vulnerability has been resolved:\n\nnet: netdevsim: don't try to destroy PHC on VFs\n\nPHC gets initialized in nsim_init_netdevsim(), which\nis only called if (nsim_dev_port_is_pf()).\n\nCreate a counterpart of nsim_init_netdevsim() and\nmove the mock_phc_destroy() there.\n\nThis fixes a crash trying to destroy netdevsim with\nVFs instantiated, as caught by running the devlink.sh test:\n\n    BUG: kernel NULL pointer dereference, address: 00000000000000b8\n    RIP: 0010:mock_phc_destroy+0xd/0x30\n    Call Trace:\n     &lt;TASK&gt;\n     nsim_destroy+0x4a/0x70 [netdevsim]\n     __nsim_dev_port_del+0x47/0x70 [netdevsim]\n     nsim_dev_reload_destroy+0x105/0x120 [netdevsim]\n     nsim_drv_remove+0x2f/0xb0 [netdevsim]\n     device_release_driver_internal+0x1a1/0x210\n     bus_remove_device+0xd5/0x120\n     device_del+0x159/0x490\n     device_unregister+0x12/0x30\n     del_device_store+0x11a/0x1a0 [netdevsim]\n     kernfs_fop_write_iter+0x130/0x1d0\n     vfs_write+0x30b/0x4b0\n     ksys_write+0x69/0xf0\n     do_syscall_64+0xcc/0x1e0\n     entry_SYSCALL_64_after_hwframe+0x6f/0x77</t>
  </si>
  <si>
    <t>CVE-2024-26586</t>
  </si>
  <si>
    <t>In the Linux kernel, the following vulnerability has been resolved:\n\nmlxsw: spectrum_acl_tcam: Fix stack corruption\n\nWhen tc filters are first added to a net device, the corresponding local\nport gets bound to an ACL group in the device. The group contains a list\nof ACLs. In turn, each ACL points to a different TCAM region where the\nfilters are stored. During forwarding, the ACLs are sequentially\nevaluated until a match is found.\n\nOne reason to place filters in different regions is when they are added\nwith decreasing priorities and in an alternating order so that two\nconsecutive filters can never fit in the same region because of their\nkey usage.\n\nIn Spectrum-2 and newer ASICs the firmware started to report that the\nmaximum number of ACLs in a group is more than 16, but the layout of the\nregister that configures ACL groups (PAGT) was not updated to account\nfor that. It is therefore possible to hit stack corruption [1] in the\nrare case where more than 16 ACLs in a group are required.\n\nFix by limiting the maximum ACL group size to the minimum between what\nthe firmware reports and the maximum ACLs that fit in the PAGT register.\n\nAdd a test case to make sure the machine does not crash when this\ncondition is hit.\n\n[1]\nKernel panic - not syncing: stack-protector: Kernel stack is corrupted in: mlxsw_sp_acl_tcam_group_update+0x116/0x120\n[...]\n dump_stack_lvl+0x36/0x50\n panic+0x305/0x330\n __stack_chk_fail+0x15/0x20\n mlxsw_sp_acl_tcam_group_update+0x116/0x120\n mlxsw_sp_acl_tcam_group_region_attach+0x69/0x110\n mlxsw_sp_acl_tcam_vchunk_get+0x492/0xa20\n mlxsw_sp_acl_tcam_ventry_add+0x25/0xe0\n mlxsw_sp_acl_rule_add+0x47/0x240\n mlxsw_sp_flower_replace+0x1a9/0x1d0\n tc_setup_cb_add+0xdc/0x1c0\n fl_hw_replace_filter+0x146/0x1f0\n fl_change+0xc17/0x1360\n tc_new_tfilter+0x472/0xb90\n rtnetlink_rcv_msg+0x313/0x3b0\n netlink_rcv_skb+0x58/0x100\n netlink_unicast+0x244/0x390\n netlink_sendmsg+0x1e4/0x440\n ____sys_sendmsg+0x164/0x260\n ___sys_sendmsg+0x9a/0xe0\n __sys_sendmsg+0x7a/0xc0\n do_syscall_64+0x40/0xe0\n entry_SYSCALL_64_after_hwframe+0x63/0x6b</t>
  </si>
  <si>
    <t>CVE-2024-26585</t>
  </si>
  <si>
    <t>In the Linux kernel, the following vulnerability has been resolved:\n\ntls: fix race between tx work scheduling and socket close\n\nSimilarly to previous commit, the submitting thread (recvmsg/sendmsg)\nmay exit as soon as the async crypto handler calls complete().\nReorder scheduling the work before calling complete().\nThis seems more logical in the first place, as it's\nthe inverse order of what the submitting thread will do.</t>
  </si>
  <si>
    <t>CVE-2024-26583</t>
  </si>
  <si>
    <t>In the Linux kernel, the following vulnerability has been resolved:\n\ntls: fix race between async notify and socket close\n\nThe submitting thread (one which called recvmsg/sendmsg)\nmay exit as soon as the async crypto handler calls complete()\nso any code past that point risks touching already freed data.\n\nTry to avoid the locking and extra flags altogether.\nHave the main thread hold an extra reference, this way\nwe can depend solely on the atomic ref counter for\nsynchronization.\n\nDon't futz with reiniting the completion, either, we are now\ntightly controlling when completion fires.</t>
  </si>
  <si>
    <t>CVE-2024-26582</t>
  </si>
  <si>
    <t>In the Linux kernel, the following vulnerability has been resolved:\n\nnet: tls: fix use-after-free with partial reads and async decrypt\n\ntls_decrypt_sg doesn't take a reference on the pages from clear_skb,\nso the put_page() in tls_decrypt_done releases them, and we trigger\na use-after-free in process_rx_list when we try to read from the\npartially-read skb.</t>
  </si>
  <si>
    <t>CVE-2024-26581</t>
  </si>
  <si>
    <t>In the Linux kernel, the following vulnerability has been resolved:\n\nnetfilter: nft_set_rbtree: skip end interval element from gc\n\nrbtree lazy gc on insert might collect an end interval element that has\nbeen just added in this transactions, skip end interval elements that\nare not yet active.</t>
  </si>
  <si>
    <t>CVE-2024-25740</t>
  </si>
  <si>
    <t>A memory leak flaw was found in the UBI driver in drivers/mtd/ubi/attach.c in the Linux kernel through 6.7.4 for UBI_IOCATT, because kobj-&gt;name is not released.</t>
  </si>
  <si>
    <t>CVE-2024-25739</t>
  </si>
  <si>
    <t>create_empty_lvol in drivers/mtd/ubi/vtbl.c in the Linux kernel through 6.7.4 can attempt to allocate zero bytes, and crash, because of a missing check for ubi-&gt;leb_size.</t>
  </si>
  <si>
    <t>CVE-2024-24864</t>
  </si>
  <si>
    <t>A race condition was found in the Linux kernel's media/dvb-core in dvbdmx_write()��function. This can result in a null pointer dereference issue, possibly leading to a kernel panic or denial of service issue.</t>
  </si>
  <si>
    <t>CVE-2024-24863</t>
  </si>
  <si>
    <t>In malidp_mw_connector_reset, new memory is allocated with kzalloc, but \nno check is performed. In order to prevent null pointer dereferencing, \nensure that mw_state is checked before calling \n__drm_atomic_helper_connector_reset.</t>
  </si>
  <si>
    <t>CVE-2024-24862</t>
  </si>
  <si>
    <t>In function pci1xxxx_spi_probe, there is a potential null pointer that\nmay be caused by a failed memory allocation by the function devm_kzalloc.\nHence, a null pointer check needs to be added to prevent null pointer\ndereferencing later in the code.\n\nTo fix this issue, spi_bus-&gt;spi_int[iter] should be checked. The memory\nallocated by devm_kzalloc will be automatically released, so just directly\nreturn -ENOMEM without worrying about memory leaks.</t>
  </si>
  <si>
    <t>CVE-2024-24861</t>
  </si>
  <si>
    <t>A race condition was found in the Linux kernel's media/xc4000 device driver in xc4000 xc4000_get_frequency() function. This can result in return value overflow issue, possibly leading to malfunction or denial of service issue.</t>
  </si>
  <si>
    <t>CVE-2024-24860</t>
  </si>
  <si>
    <t>A race condition was found in the Linux kernel's bluetooth device driver in {min,max}_key_size_set() function. This can result in a null pointer dereference issue, possibly leading to a kernel panic or denial of service issue.</t>
  </si>
  <si>
    <t>CVE-2024-24859</t>
  </si>
  <si>
    <t>A race condition was found in the Linux kernel's net/bluetooth in sniff_{min,max}_interval_set() function. This can result in a bluetooth sniffing exception issue, possibly leading denial of service.</t>
  </si>
  <si>
    <t>CVE-2024-24858</t>
  </si>
  <si>
    <t>A race condition was found in the Linux kernel's net/bluetooth in {conn,adv}_{min,max}_interval_set() function. This can result in I2cap connection or broadcast abnormality issue, possibly leading to denial of service.</t>
  </si>
  <si>
    <t>CVE-2024-24857</t>
  </si>
  <si>
    <t>A race condition was found in the Linux kernel's net/bluetooth device driver in conn_info_{min,max}_age_set() function. This can result in integrity overflow issue, possibly leading to bluetooth connection abnormality or denial of service.</t>
  </si>
  <si>
    <t>CVE-2024-24856</t>
  </si>
  <si>
    <t>The memory allocation function ACPI_ALLOCATE_ZEROED does not guarantee a\nsuccessful allocation, but the subsequent code directly dereferences the\npointer that receives it, which may lead to null pointer dereference.\n\nTo fix this issue, a null pointer check should be added. If it is null, \nreturn exception code AE_NO_MEMORY.</t>
  </si>
  <si>
    <t>CVE-2024-24855</t>
  </si>
  <si>
    <t>A race condition was found in the Linux kernel's scsi device driver in lpfc_unregister_fcf_rescan() function. This can result in a null pointer dereference issue, possibly leading to a kernel panic or denial of service issue.</t>
  </si>
  <si>
    <t>CVE-2024-23851</t>
  </si>
  <si>
    <t>copy_params in drivers/md/dm-ioctl.c in the Linux kernel through 6.7.1 can attempt to allocate more than INT_MAX bytes, and crash, because of a missing param_kernel-&gt;data_size check. This is related to ctl_ioctl.</t>
  </si>
  <si>
    <t>CVE-2024-23850</t>
  </si>
  <si>
    <t>In btrfs_get_root_ref in fs/btrfs/disk-io.c in the Linux kernel through 6.7.1, there can be an assertion failure and crash because a subvolume can be read out too soon after its root item is inserted upon subvolume creation.</t>
  </si>
  <si>
    <t>CVE-2024-23849</t>
  </si>
  <si>
    <t>In rds_recv_track_latency in net/rds/af_rds.c in the Linux kernel through 6.7.1, there is an off-by-one error for an RDS_MSG_RX_DGRAM_TRACE_MAX comparison, resulting in out-of-bounds access.</t>
  </si>
  <si>
    <t>CVE-2024-23848</t>
  </si>
  <si>
    <t>In the Linux kernel through 6.7.1, there is a use-after-free in cec_queue_msg_fh, related to drivers/media/cec/core/cec-adap.c and drivers/media/cec/core/cec-api.c.</t>
  </si>
  <si>
    <t>CVE-2024-23307</t>
  </si>
  <si>
    <t>Integer Overflow or Wraparound vulnerability in Linux Linux kernel kernel on Linux, x86, ARM (md, raid, raid5 modules) allows Forced Integer Overflow.</t>
  </si>
  <si>
    <t>CVE-2024-23196</t>
  </si>
  <si>
    <t>A race condition was found in the Linux kernel's sound/hda  device driver in snd_hdac_regmap_sync() function. This can result in a null pointer dereference issue, possibly leading to a kernel panic or denial of service issue.</t>
  </si>
  <si>
    <t>CVE-2024-22705</t>
  </si>
  <si>
    <t>An issue was discovered in ksmbd in the Linux kernel before 6.6.10. smb2_get_data_area_len in fs/smb/server/smb2misc.c can cause an smb_strndup_from_utf16 out-of-bounds access because the relationship between Name data and CreateContexts data is mishandled.</t>
  </si>
  <si>
    <t>CVE-2024-22386</t>
  </si>
  <si>
    <t>A race condition was found in the Linux kernel's drm/exynos device driver in��exynos_drm_crtc_atomic_disable() function. This can result in a null pointer dereference issue, possibly leading to a kernel panic or denial of service issue.</t>
  </si>
  <si>
    <t>CVE-2024-22099</t>
  </si>
  <si>
    <t>NULL Pointer Dereference vulnerability in Linux Linux kernel kernel on Linux, x86, ARM (net, bluetooth modules) allows Overflow Buffers. This vulnerability is associated with program files /net/bluetooth/rfcomm/core.C.\n\nThis issue affects Linux kernel: v2.6.12-rc2.</t>
  </si>
  <si>
    <t>CVE-2024-21803</t>
  </si>
  <si>
    <t>Use After Free vulnerability in Linux Linux kernel kernel on Linux, x86, ARM (bluetooth modules) allows Local Execution of Code. This vulnerability is associated with program files https://gitee.Com/anolis/cloud-kernel/blob/devel-5.10/net/bluetooth/af_bluetooth.C.\n\nThis issue affects Linux kernel: from v2.6.12-rc2 before v6.8-rc1.</t>
  </si>
  <si>
    <t>CVE-2024-21472</t>
  </si>
  <si>
    <t>Memory corruption in Kernel while handling GPU operations.</t>
  </si>
  <si>
    <t>CVE-2024-2193</t>
  </si>
  <si>
    <t>A Speculative Race Condition (SRC) vulnerability that impacts modern CPU architectures supporting speculative execution (related to Spectre V1) has been disclosed. An unauthenticated attacker can exploit this vulnerability to disclose arbitrary data from the CPU using race conditions to access the speculative executable code paths.</t>
  </si>
  <si>
    <t>CVE-2024-1312</t>
  </si>
  <si>
    <t>A use-after-free flaw was found in the Linux kernel's Memory Management subsystem when a user wins two races at the same time with a fail in the mas_prev_slot function. This issue could allow a local user to crash the system.</t>
  </si>
  <si>
    <t>CVE-2024-1151</t>
  </si>
  <si>
    <t>A vulnerability was reported in the Open vSwitch sub-component in the Linux Kernel. The flaw occurs when a recursive operation of code push recursively calls into the code block. The OVS module does not validate the stack depth, pushing too many frames and causing a stack overflow. As a result, this can lead to a crash or other related issues.</t>
  </si>
  <si>
    <t>CVE-2024-1086</t>
  </si>
  <si>
    <t>A use-after-free vulnerability in the Linux kernel's netfilter: nf_tables component can be exploited to achieve local privilege escalation.\n\nThe nft_verdict_init() function allows positive values as drop error within the hook verdict, and hence the nf_hook_slow() function can cause a double free vulnerability when NF_DROP is issued with a drop error which resembles NF_ACCEPT.\n\nWe recommend upgrading past commit f342de4e2f33e0e39165d8639387aa6c19dff660.</t>
  </si>
  <si>
    <t>CVE-2024-1085</t>
  </si>
  <si>
    <t>A use-after-free vulnerability in the Linux kernel's netfilter: nf_tables component can be exploited to achieve local privilege escalation.\n\nThe nft_setelem_catchall_deactivate() function checks whether the catch-all set element is active in the current generation instead of the next generation before freeing it, but only flags it inactive in the next generation, making it possible to free the element multiple times, leading to a double free vulnerability.\n\nWe recommend upgrading past commit b1db244ffd041a49ecc9618e8feb6b5c1afcdaa7.</t>
  </si>
  <si>
    <t>CVE-2024-0841</t>
  </si>
  <si>
    <t>A null pointer dereference flaw was found in the hugetlbfs_fill_super function in the Linux kernel hugetlbfs (HugeTLB pages) functionality. This issue may allow a local user to crash the system or potentially escalate their privileges on the system.</t>
  </si>
  <si>
    <t>CVE-2024-0775</t>
  </si>
  <si>
    <t>A use-after-free flaw was found in the __ext4_remount in fs/ext4/super.c in ext4 in the Linux kernel. This flaw allows a local user to cause an information leak problem while freeing the old quota file names before a potential failure, leading to a use-after-free.</t>
  </si>
  <si>
    <t>CVE-2024-0646</t>
  </si>
  <si>
    <t>An out-of-bounds memory write flaw was found in the Linux kernel���s Transport Layer Security functionality in how a user calls a function splice with a ktls socket as the destination. This flaw allows a local user to crash or potentially escalate their privileges on the system.</t>
  </si>
  <si>
    <t>CVE-2024-0641</t>
  </si>
  <si>
    <t>A denial of service vulnerability was found in tipc_crypto_key_revoke in net/tipc/crypto.c in the Linux kernel���s TIPC subsystem. This flaw allows guests with local user privileges to trigger a deadlock and potentially crash the system.</t>
  </si>
  <si>
    <t>CVE-2024-0639</t>
  </si>
  <si>
    <t>A denial of service vulnerability due to a deadlock was found in sctp_auto_asconf_init in net/sctp/socket.c in the Linux kernel���s SCTP subsystem. This flaw allows guests with local user privileges to trigger a deadlock and potentially crash the system.</t>
  </si>
  <si>
    <t>CVE-2024-0607</t>
  </si>
  <si>
    <t>A flaw was found in the Netfilter subsystem in the Linux kernel. The issue is in the nft_byteorder_eval() function, where the code iterates through a loop and writes to the `dst` array. On each iteration, 8 bytes are written, but `dst` is an array of u32, so each element only has space for 4 bytes. That means every iteration overwrites part of the previous element corrupting this array of u32. This flaw allows a local user to cause a denial of service or potentially break NetFilter functionality.</t>
  </si>
  <si>
    <t>CVE-2024-0584</t>
  </si>
  <si>
    <t>A use-after-free issue was found in igmp_start_timer in net/ipv4/igmp.c in the network sub-component in the Linux Kernel. This flaw allows a local user to observe a refcnt use-after-free issue when receiving an igmp query packet, leading to a kernel information leak.</t>
  </si>
  <si>
    <t>CVE-2024-0582</t>
  </si>
  <si>
    <t>A memory leak flaw was found in the Linux kernel���s io_uring functionality in how a user registers a buffer ring with IORING_REGISTER_PBUF_RING, mmap() it, and then frees it. This flaw allows a local user to crash or potentially escalate their privileges on the system.</t>
  </si>
  <si>
    <t>CVE-2024-0565</t>
  </si>
  <si>
    <t>An out-of-bounds memory read flaw was found in receive_encrypted_standard in fs/smb/client/smb2ops.c in the SMB Client sub-component in the Linux Kernel. This issue occurs due to integer underflow on the memcpy length, leading to a denial of service.</t>
  </si>
  <si>
    <t>CVE-2024-0564</t>
  </si>
  <si>
    <t>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t>
  </si>
  <si>
    <t>CVE-2024-0562</t>
  </si>
  <si>
    <t>A use-after-free flaw was found in the Linux Kernel. When a disk is removed, bdi_unregister is called to stop further write-back and waits for associated delayed work to complete. However, wb_inode_writeback_end() may schedule bandwidth estimation work after this has completed, which can result in the timer attempting to access the recently freed bdi_writeback.</t>
  </si>
  <si>
    <t>CVE-2024-0443</t>
  </si>
  <si>
    <t>A flaw was found in the blkgs destruction path in block/blk-cgroup.c in the Linux kernel, leading to a cgroup blkio memory leakage problem. When a cgroup is being destroyed, cgroup_rstat_flush() is only called at css_release_work_fn(), which is called when the blkcg reference count reaches 0. This circular dependency will prevent blkcg and some blkgs from being freed after they are made offline. This issue may allow an attacker with a local access to cause system instability, such as an out of memory error.</t>
  </si>
  <si>
    <t>CVE-2024-0340</t>
  </si>
  <si>
    <t>A vulnerability was found in vhost_new_msg in drivers/vhost/vhost.c in the Linux kernel, which does not properly initialize memory in messages passed between virtual guests and the host operating system in the vhost/vhost.c:vhost_new_msg() function. This issue can allow local privileged users to read some kernel memory contents when reading from the /dev/vhost-net device file.</t>
  </si>
  <si>
    <t>Will be Yes+P if we consider WritableToBytes</t>
  </si>
  <si>
    <t>CVE-2024-0193</t>
  </si>
  <si>
    <t>A use-after-free flaw was found in the netfilter subsystem of the Linux kernel. If the catchall element is garbage-collected when the pipapo set is removed, the element can be deactivated twice. This can cause a use-after-free issue on an NFT_CHAIN object or NFT_OBJECT object, allowing a local unprivileged user with CAP_NET_ADMIN capability to escalate their privileges on the system.</t>
  </si>
  <si>
    <t>Kind</t>
  </si>
  <si>
    <t>Is the bug happening in a shared datastructure?</t>
  </si>
  <si>
    <t>comment</t>
  </si>
  <si>
    <t>CVE-2023-50431</t>
  </si>
  <si>
    <t>sec_attest_info in drivers/accel/habanalabs/common/habanalabs_ioctl.c in the Linux kernel through 6.6.5 allows an information leak to user space because info-&gt;pad0 is not initialized.</t>
  </si>
  <si>
    <t>https://git.kernel.org/pub/scm/linux/kernel/git/torvalds/linux.git/commit/?id=a9f07790a4b2250f0140e9a61c7f842fd9b618c7</t>
  </si>
  <si>
    <t>classic info leak due to unitialized memory. Rust does not fix.</t>
  </si>
  <si>
    <t>CVE-2023-47233</t>
  </si>
  <si>
    <t>The brcm80211 component in the Linux kernel through 6.5.10 has a brcmf_cfg80211_detach use-after-free in the device unplugging (disconnect the USB by hotplug) code. For physically proximate attackers with local access, this "could be exploited in a real world scenario." This is related to brcmf_cfg80211_escan_timeout_worker in drivers/net/wireless/broadcom/brcm80211/brcmfmac/cfg80211.c.</t>
  </si>
  <si>
    <t>https://git.kernel.org/pub/scm/linux/kernel/git/torvalds/linux.git/commit/?id=0f7352557a35ab7888bc7831411ec8a3cbe20d78</t>
  </si>
  <si>
    <t xml:space="preserve">if a drop() on cfg-&gt;scan_request = request can trigger a timer_delete_sync() on cfg-&gt;escan_timeout, it will be fixed by rust. cfg-&gt;escan_timeout indeed comes with cfg-&gt;scan_request. So the fix is possible in RFL. </t>
  </si>
  <si>
    <t>CVE-2023-46862</t>
  </si>
  <si>
    <t>An issue was discovered in the Linux kernel through 6.5.9. During a race with SQ thread exit, an io_uring/fdinfo.c io_uring_show_fdinfo NULL pointer dereference can occur.</t>
  </si>
  <si>
    <t>CVE-2023-46813</t>
  </si>
  <si>
    <t>An issue was discovered in the Linux kernel before 6.5.9, exploitable by local users with userspace access to MMIO registers. Incorrect access checking in the #VC handler and instruction emulation of the SEV-ES emulation of MMIO accesses could lead to arbitrary write access to kernel memory (and thus privilege escalation). This depends on a race condition through which userspace can replace an instruction before the #VC handler reads it.</t>
  </si>
  <si>
    <t>CVE-2023-45898</t>
  </si>
  <si>
    <t>CVE-2023-45871</t>
  </si>
  <si>
    <t>An issue was discovered in drivers/net/ethernet/intel/igb/igb_main.c in the IGB driver in the Linux kernel before 6.5.3. A buffer size may not be adequate for frames larger than the MTU.</t>
  </si>
  <si>
    <t>https://git.kernel.org/pub/scm/linux/kernel/git/stable/linux.git/commit/?id=bb5ed01cd2428cd25b1c88a3a9cba87055eb289f</t>
  </si>
  <si>
    <t>Rust downgrades this to a denail of service. Programmer effert is needed to fix it.</t>
  </si>
  <si>
    <t>CVE-2023-45863</t>
  </si>
  <si>
    <t>An issue was discovered in lib/kobject.c in the Linux kernel before 6.2.3. With root access, an attacker can trigger a race condition that results in a fill_kobj_path out-of-bounds write.</t>
  </si>
  <si>
    <t>CVE-2023-45862</t>
  </si>
  <si>
    <t>An issue was discovered in drivers/usb/storage/ene_ub6250.c for the ENE UB6250 reader driver in the Linux kernel before 6.2.5. An object could potentially extend beyond the end of an allocation.</t>
  </si>
  <si>
    <t>https://git.kernel.org/pub/scm/linux/kernel/git/torvalds/linux.git/commit/?id=ce33e64c1788912976b61314b56935abd4bc97ef</t>
  </si>
  <si>
    <t>CVE-2023-44466</t>
  </si>
  <si>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</si>
  <si>
    <t>CVE-2023-42756</t>
  </si>
  <si>
    <t>A flaw was found in the Netfilter subsystem of the Linux kernel. A race condition between IPSET_CMD_ADD and IPSET_CMD_SWAP can lead to a kernel panic due to the invocation of `__ip_set_put` on a wrong `set`. This issue may allow a local user to crash the system.</t>
  </si>
  <si>
    <t>CVE-2023-42755</t>
  </si>
  <si>
    <t>A flaw was found in the IPv4 Resource Reservation Protocol (RSVP) classifier in the Linux kernel. The xprt pointer may go beyond the linear part of the skb, leading to an out-of-bounds read in the `rsvp_classify` function. This issue may allow a local user to crash the system and cause a denial of service.</t>
  </si>
  <si>
    <t>CVE-2023-42754</t>
  </si>
  <si>
    <t>A NULL pointer dereference flaw was found in the Linux kernel ipv4 stack. The socket buffer (skb) was assumed to be associated with a device before calling __ip_options_compile, which is not always the case if the skb is re-routed by ipvs. This issue may allow a local user with CAP_NET_ADMIN privileges to crash the system.</t>
  </si>
  <si>
    <t>CVE-2023-42753</t>
  </si>
  <si>
    <t>An array indexing vulnerability was found in the netfilter subsystem of the Linux kernel. A missing macro could lead to a miscalculation of the `h-&gt;nets` array offset, providing attackers with the primitive to arbitrarily increment/decrement a memory buffer out-of-bound. This issue may allow a local user to crash the system or potentially escalate their privileges on the system.</t>
  </si>
  <si>
    <t>CVE-2023-42752</t>
  </si>
  <si>
    <t>An integer overflow flaw was found in the Linux kernel. This issue leads to the kernel allocating `skb_shared_info` in the userspace, which is exploitable in systems without SMAP protection since `skb_shared_info` contains references to function pointers.</t>
  </si>
  <si>
    <t>CVE-2023-40791</t>
  </si>
  <si>
    <t>extract_user_to_sg in lib/scatterlist.c in the Linux kernel before 6.4.12 fails to unpin pages in a certain situation, as demonstrated by a WARNING for try_grab_page.</t>
  </si>
  <si>
    <t>CVE-2023-40283</t>
  </si>
  <si>
    <t>An issue was discovered in l2cap_sock_release in net/bluetooth/l2cap_sock.c in the Linux kernel before 6.4.10. There is a use-after-free because the children of an sk are mishandled.</t>
  </si>
  <si>
    <t>CVE-2023-39198</t>
  </si>
  <si>
    <t>A race condition was found in the QXL driver in the Linux kernel. The qxl_mode_dumb_create() function dereferences the qobj returned by the qxl_gem_object_create_with_handle(), but the handle is the only one holding a reference to it. This flaw allows an attacker to guess the returned handle value and trigger a use-after-free issue, potentially leading to a denial of service or privilege escalation.</t>
  </si>
  <si>
    <t>https://github.com/torvalds/linux/commit/c611589b4259ed63b9b77be6872b1ce07ec0ac16</t>
  </si>
  <si>
    <t>NO for now</t>
  </si>
  <si>
    <t>CVE-2023-39194</t>
  </si>
  <si>
    <t>A flaw was found in the XFRM subsystem in the Linux kernel. The specific flaw exists within the processing of state filters, which can result in a read past the end of an allocated buffer. This flaw allows a local privileged (CAP_NET_ADMIN) attacker to trigger an out-of-bounds read, potentially leading to an information disclosure.</t>
  </si>
  <si>
    <t>CVE-2023-39193</t>
  </si>
  <si>
    <t>A flaw was found in the Netfilter subsystem in the Linux kernel. The sctp_mt_check did not validate the flag_count field. This flaw allows a local privileged (CAP_NET_ADMIN) attacker to trigger an out-of-bounds read, leading to a crash or information disclosure.</t>
  </si>
  <si>
    <t>CVE-2023-39192</t>
  </si>
  <si>
    <t>A flaw was found in the Netfilter subsystem in the Linux kernel. The xt_u32 module did not validate the fields in the xt_u32 structure. This flaw allows a local privileged attacker to trigger an out-of-bounds read by setting the size fields with a value beyond the array boundaries, leading to a crash or information disclosure.</t>
  </si>
  <si>
    <t>CVE-2023-39191</t>
  </si>
  <si>
    <t>An improper input validation flaw was found in the eBPF subsystem in the Linux kernel. The issue occurs due to a lack of proper validation of dynamic pointers within user-supplied eBPF programs prior to executing them. This may allow an attacker with CAP_BPF privileges to escalate privileges and execute arbitrary code in the context of the kernel.</t>
  </si>
  <si>
    <t>CVE-2023-39189</t>
  </si>
  <si>
    <t>A flaw was found in the Netfilter subsystem in the Linux kernel. The nfnl_osf_add_callback function did not validate the user mode controlled opt_num field. This flaw allows a local privileged (CAP_NET_ADMIN) attacker to trigger an out-of-bounds read, leading to a crash or information disclosure.</t>
  </si>
  <si>
    <t>CVE-2023-38432</t>
  </si>
  <si>
    <t>An issue was discovered in the Linux kernel before 6.3.10. fs/smb/server/smb2misc.c in ksmbd does not validate the relationship between the command payload size and the RFC1002 length specification, leading to an out-of-bounds read.</t>
  </si>
  <si>
    <t>CVE-2023-38431</t>
  </si>
  <si>
    <t>An issue was discovered in the Linux kernel before 6.3.8. fs/smb/server/connection.c in ksmbd does not validate the relationship between the NetBIOS header's length field and the SMB header sizes, via pdu_size in ksmbd_conn_handler_loop, leading to an out-of-bounds read.</t>
  </si>
  <si>
    <t>CVE-2023-38430</t>
  </si>
  <si>
    <t>An issue was discovered in the Linux kernel before 6.3.9. ksmbd does not validate the SMB request protocol ID, leading to an out-of-bounds read.</t>
  </si>
  <si>
    <t>CVE-2023-38429</t>
  </si>
  <si>
    <t>An issue was discovered in the Linux kernel before 6.3.4. fs/ksmbd/connection.c in ksmbd has an off-by-one error in memory allocation (because of ksmbd_smb2_check_message) that may lead to out-of-bounds access.</t>
  </si>
  <si>
    <t>CVE-2023-38428</t>
  </si>
  <si>
    <t>An issue was discovered in the Linux kernel before 6.3.4. fs/ksmbd/smb2pdu.c in ksmbd does not properly check the UserName value because it does not consider the address of security buffer, leading to an out-of-bounds read.</t>
  </si>
  <si>
    <t>CVE-2023-38427</t>
  </si>
  <si>
    <t>An issue was discovered in the Linux kernel before 6.3.8. fs/smb/server/smb2pdu.c in ksmbd has an integer underflow and out-of-bounds read in deassemble_neg_contexts.</t>
  </si>
  <si>
    <t>CVE-2023-38426</t>
  </si>
  <si>
    <t>An issue was discovered in the Linux kernel before 6.3.4. ksmbd has an out-of-bounds read in smb2_find_context_vals when create_context's name_len is larger than the tag length.</t>
  </si>
  <si>
    <t>CVE-2023-38409</t>
  </si>
  <si>
    <t>An issue was discovered in set_con2fb_map in drivers/video/fbdev/core/fbcon.c in the Linux kernel before 6.2.12. Because an assignment occurs only for the first vc, the fbcon_registered_fb and fbcon_display arrays can be desynchronized in fbcon_mode_deleted (the con2fb_map points at the old fb_info).</t>
  </si>
  <si>
    <t>During the code restructuring, the assignment was moved into an if block, but should have been there for all the cases. Even if you write it in Rust, this won't prevent this attack</t>
  </si>
  <si>
    <t>https://git.kernel.org/pub/scm/linux/kernel/git/torvalds/linux.git/commit?id=fffb0b52d5258554c645c966c6cbef7de50b851d</t>
  </si>
  <si>
    <t>CVE-2023-37454</t>
  </si>
  <si>
    <t>An issue was discovered in the Linux kernel through 6.4.2. A crafted UDF filesystem image causes a use-after-free write operation in the udf_put_super and udf_close_lvid functions in fs/udf/super.c. NOTE: the suse.com reference has a different perspective about this.</t>
  </si>
  <si>
    <t>CVE-2023-37453</t>
  </si>
  <si>
    <t>An issue was discovered in the USB subsystem in the Linux kernel through 6.4.2. There is an out-of-bounds and crash in read_descriptors in drivers/usb/core/sysfs.c.</t>
  </si>
  <si>
    <t>https://elixir.bootlin.com/linux/v6.4-rc7/source/drivers/usb/core/sysfs.c#L883</t>
  </si>
  <si>
    <t>CVE-2023-35829</t>
  </si>
  <si>
    <t>An issue was discovered in the Linux kernel before 6.3.2. A use-after-free was found in rkvdec_remove in drivers/staging/media/rkvdec/rkvdec.c.</t>
  </si>
  <si>
    <t>Protocol Violation - Missing protocol steps</t>
  </si>
  <si>
    <t>https://git.kernel.org/pub/scm/linux/kernel/git/torvalds/linux.git/commit/?id=3228cec23b8b29215e18090c6ba635840190993d</t>
  </si>
  <si>
    <t>Same as P3. If a drop() triggers a automatic free on the time, the bug is fixed. And indeed, all these can be fixed this way.</t>
  </si>
  <si>
    <t>CVE-2023-35828</t>
  </si>
  <si>
    <t>An issue was discovered in the Linux kernel before 6.3.2. A use-after-free was found in renesas_usb3_remove in drivers/usb/gadget/udc/renesas_usb3.c.</t>
  </si>
  <si>
    <t>https://git.kernel.org/pub/scm/linux/kernel/git/torvalds/linux.git/commit/?id=2b947f8769be8b8181dc795fd292d3e7120f5204</t>
  </si>
  <si>
    <t>CVE-2023-35827</t>
  </si>
  <si>
    <t>An issue was discovered in the Linux kernel through 6.3.8. A use-after-free was found in ravb_remove in drivers/net/ethernet/renesas/ravb_main.c.</t>
  </si>
  <si>
    <t>https://lore.kernel.org/lkml/cca0b40b-d6f8-54c7-1e46-83cb62d0a2f1@huawei.com/T/</t>
  </si>
  <si>
    <t>CVE-2023-35826</t>
  </si>
  <si>
    <t>An issue was discovered in the Linux kernel before 6.3.2. A use-after-free was found in cedrus_remove in drivers/staging/media/sunxi/cedrus/cedrus.c.</t>
  </si>
  <si>
    <t>https://git.kernel.org/pub/scm/linux/kernel/git/torvalds/linux.git/commit/?id=50d0a7aea4809cef87979d4669911276aa23b71f</t>
  </si>
  <si>
    <t>CVE-2023-35824</t>
  </si>
  <si>
    <t>An issue was discovered in the Linux kernel before 6.3.2. A use-after-free was found in dm1105_remove in drivers/media/pci/dm1105/dm1105.c.</t>
  </si>
  <si>
    <t>https://git.kernel.org/pub/scm/linux/kernel/git/torvalds/linux.git/commit/?id=5abda7a16698d4d1f47af1168d8fa2c640116b4a</t>
  </si>
  <si>
    <t>CVE-2023-35823</t>
  </si>
  <si>
    <t>An issue was discovered in the Linux kernel before 6.3.2. A use-after-free was found in saa7134_finidev in drivers/media/pci/saa7134/saa7134-core.c.</t>
  </si>
  <si>
    <t>https://git.kernel.org/pub/scm/linux/kernel/git/torvalds/linux.git/commit/?id=30cf57da176cca80f11df0d9b7f71581fe601389</t>
  </si>
  <si>
    <t>struct timer</t>
  </si>
  <si>
    <t>CVE-2023-35788</t>
  </si>
  <si>
    <t>An issue was discovered in fl_set_geneve_opt in net/sched/cls_flower.c in the Linux kernel before 6.3.7. It allows an out-of-bounds write in the flower classifier code via TCA_FLOWER_KEY_ENC_OPTS_GENEVE packets. This may result in denial of service or privilege escalation.</t>
  </si>
  <si>
    <t>CVE-2023-35001</t>
  </si>
  <si>
    <t>Linux Kernel nftables Out-Of-Bounds Read/Write Vulnerability; nft_byteorder poorly handled vm register contents when CAP_NET_ADMIN is in any user or network namespace</t>
  </si>
  <si>
    <t>CVE-2023-34256</t>
  </si>
  <si>
    <t>** DISPUTED ** An issue was discovered in the Linux kernel before 6.3.3. There is an out-of-bounds read in crc16 in lib/crc16.c when called from fs/ext4/super.c because ext4_group_desc_csum does not properly check an offset. NOTE: this is disputed by third parties because the kernel is not intended to defend against attackers with the stated "When modifying the block device while it is mounted by the filesystem" access.</t>
  </si>
  <si>
    <t>CVE-2023-33952</t>
  </si>
  <si>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</si>
  <si>
    <t>https://git.kernel.org/pub/scm/linux/kernel/git/torvalds/linux.git/commit/drivers/gpu/drm/vmwgfx/vmwgfx_bo.c?h=v6.4-rc1&amp;id=9ef8d83e8e25d5f1811b3a38eb1484f85f64296c</t>
  </si>
  <si>
    <t>Yes (xiangdong). A reference count in Rust should fix it automatically. No for now.</t>
  </si>
  <si>
    <t>CVE-2023-33951</t>
  </si>
  <si>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</si>
  <si>
    <t>CVE-2023-33288</t>
  </si>
  <si>
    <t>An issue was discovered in the Linux kernel before 6.2.9. A use-after-free was found in bq24190_remove in drivers/power/supply/bq24190_charger.c. It could allow a local attacker to crash the system due to a race condition.</t>
  </si>
  <si>
    <t>https://git.kernel.org/pub/scm/linux/kernel/git/torvalds/linux.git/commit/?id=47c29d69212911f50bdcdd0564b5999a559010d4</t>
  </si>
  <si>
    <t>struct work</t>
  </si>
  <si>
    <t>CVE-2023-33250</t>
  </si>
  <si>
    <t>The Linux kernel 6.3 has a use-after-free in iopt_unmap_iova_range in drivers/iommu/iommufd/io_pagetable.c.</t>
  </si>
  <si>
    <t>https://git.kernel.org/pub/scm/linux/kernel/git/torvalds/linux.git/commit/drivers/iommu/iommufd/io_pagetable.c?id=804ca14d04df09bf7924bacc5ad22a4bed80c94f</t>
  </si>
  <si>
    <t>CVE-2023-33203</t>
  </si>
  <si>
    <t>The Linux kernel before 6.2.9 has a race condition and resultant use-after-free in drivers/net/ethernet/qualcomm/emac/emac.c if a physically proximate attacker unplugs an emac based device.</t>
  </si>
  <si>
    <t>https://git.kernel.org/pub/scm/linux/kernel/git/torvalds/linux.git/commit/?id=6b6bc5b8bd2d4ca9e1efa9ae0f98a0b0687ace75</t>
  </si>
  <si>
    <t>CVE-2023-32820</t>
  </si>
  <si>
    <t>In wlan firmware, there is a possible firmware assertion due to improper input handling. This could lead to remote denial of service with no additional execution privileges needed. User interaction is not needed for exploitation. Patch ID: ALPS07932637; Issue ID: ALPS07932637.</t>
  </si>
  <si>
    <t>CVE-2023-32810</t>
  </si>
  <si>
    <t>In bluetooth driver, there is a possible out of bounds read due to improper input validation. This could lead to local information leak with System execution privileges needed. User interaction is not needed for exploitation. Patch ID: ALPS07867212; Issue ID: ALPS07867212.</t>
  </si>
  <si>
    <t>CVE-2023-32269</t>
  </si>
  <si>
    <t>An issue was discovered in the Linux kernel before 6.1.11. In net/netrom/af_netrom.c, there is a use-after-free because accept is also allowed for a successfully connected AF_NETROM socket. However, in order for an attacker to exploit this, the system must have netrom routing configured or the attacker must have the CAP_NET_ADMIN capability.</t>
  </si>
  <si>
    <t>CVE-2023-32258</t>
  </si>
  <si>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</si>
  <si>
    <t>CVE-2023-32257</t>
  </si>
  <si>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</si>
  <si>
    <t>CVE-2023-32254</t>
  </si>
  <si>
    <t>A flaw was found in the Linux kernel's ksmbd, a high-performance in-kernel SMB server. The specific flaw exists within the processing of SMB2_TREE_DISCONNECT commands. The issue results from the lack of proper locking when performing operations on an object. An attacker can leverage this vulnerability to execute code in the context of the kernel.</t>
  </si>
  <si>
    <t>CVE-2023-32252</t>
  </si>
  <si>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</si>
  <si>
    <t>CVE-2023-32250</t>
  </si>
  <si>
    <t>A flaw was found in the Linux kernel's ksmbd, a high-performance in-kernel SMB server. The specific flaw exists within the processing of SMB2_SESSION_SETUP commands. The issue results from the lack of proper locking when performing operations on an object. An attacker can leverage this vulnerability to execute code in the context of the kernel.</t>
  </si>
  <si>
    <t>CVE-2023-32248</t>
  </si>
  <si>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</si>
  <si>
    <t>CVE-2023-32247</t>
  </si>
  <si>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</si>
  <si>
    <t>CVE-2023-32233</t>
  </si>
  <si>
    <t>In the Linux kernel through 6.3.1, a use-after-free in Netfilter nf_tables when processing batch requests can be abused to perform arbitrary read and write operations on kernel memory. Unprivileged local users can obtain root privileges. This occurs because anonymous sets are mishandled.</t>
  </si>
  <si>
    <t>CVE-2023-31436</t>
  </si>
  <si>
    <t>qfq_change_class in net/sched/sch_qfq.c in the Linux kernel before 6.2.13 allows an out-of-bounds write because lmax can exceed QFQ_MIN_LMAX.</t>
  </si>
  <si>
    <t>CVE-2023-31248</t>
  </si>
  <si>
    <t>Linux Kernel nftables Use-After-Free Local Privilege Escalation Vulnerability; `nft_chain_lookup_byid()` failed to check whether a chain was active and CAP_NET_ADMIN is in any user or network namespace</t>
  </si>
  <si>
    <t>CVE-2023-31085</t>
  </si>
  <si>
    <t>An issue was discovered in drivers/mtd/ubi/cdev.c in the Linux kernel 6.2. There is a divide-by-zero error in do_div(sz,mtd-&gt;erasesize), used indirectly by ctrl_cdev_ioctl, when mtd-&gt;erasesize is 0.</t>
  </si>
  <si>
    <r>
      <rPr>
        <color rgb="FF1155CC"/>
        <u/>
      </rPr>
      <t>https://lore.kernel.org/all/CA+UBctD_w=75wChmePZHp7KsBSNPWYGDBtzHPRPPtaFoqhGvXA@mail.gmail.com/</t>
    </r>
    <r>
      <rPr/>
      <t xml:space="preserve">,
</t>
    </r>
    <r>
      <rPr>
        <color rgb="FF1155CC"/>
        <u/>
      </rPr>
      <t>https://lore.kernel.org/lkml/20230423111041.684297-1-chengzhihao1@huawei.com/T/</t>
    </r>
  </si>
  <si>
    <t>struct mtd_info</t>
  </si>
  <si>
    <t>CVE-2023-31084</t>
  </si>
  <si>
    <t>An issue was discovered in drivers/media/dvb-core/dvb_frontend.c in the Linux kernel 6.2. There is a blocking operation when a task is in !TASK_RUNNING. In dvb_frontend_get_event, wait_event_interruptible is called; the condition is dvb_frontend_test_event(fepriv,events). In dvb_frontend_test_event, down(&amp;fepriv-&gt;sem) is called. However, wait_event_interruptible would put the process to sleep, and down(&amp;fepriv-&gt;sem) may block the process.</t>
  </si>
  <si>
    <t>https://lore.kernel.org/all/87bkj9u57j.wl-tiwai@suse.de/</t>
  </si>
  <si>
    <t>CVE-2023-31083</t>
  </si>
  <si>
    <t>An issue was discovered in drivers/bluetooth/hci_ldisc.c in the Linux kernel 6.2. In hci_uart_tty_ioctl, there is a race condition between HCIUARTSETPROTO and HCIUARTGETPROTO. HCI_UART_PROTO_SET is set before hu-&gt;proto is set. A NULL pointer dereference may occur.</t>
  </si>
  <si>
    <r>
      <rPr/>
      <t xml:space="preserve">Fix: </t>
    </r>
    <r>
      <rPr>
        <color rgb="FF1155CC"/>
        <u/>
      </rPr>
      <t>https://git.kernel.org/pub/scm/linux/kernel/git/torvalds/linux.git/commit/drivers/bluetooth/hci_ldisc.c?id=56897b217a1d0a91c9920cb418d6b3fe922f590a</t>
    </r>
  </si>
  <si>
    <t>CVE-2023-31082</t>
  </si>
  <si>
    <t>An issue was discovered in drivers/tty/n_gsm.c in the Linux kernel 6.2. There is a sleeping function called from an invalid context in gsmld_write, which will block the kernel.</t>
  </si>
  <si>
    <t>https://lore.kernel.org/all/CA+UBctCZok5FSQ=LPRA+A-jocW=L8FuMVZ_7MNqhh483P5yN8A@mail.gmail.com/
https://bugzilla.suse.com/show_bug.cgi?id=1210781</t>
  </si>
  <si>
    <t>CVE-2023-31081</t>
  </si>
  <si>
    <t>An issue was discovered in drivers/media/test-drivers/vidtv/vidtv_bridge.c in the Linux kernel 6.2. There is a NULL pointer dereference in vidtv_mux_stop_thread. In vidtv_stop_streaming, after dvb-&gt;mux=NULL occurs, it executes vidtv_mux_stop_thread(dvb-&gt;mux).</t>
  </si>
  <si>
    <t>No for now</t>
  </si>
  <si>
    <t>https://lore.kernel.org/all/CA+UBctDXyiosaiR7YNKCs8k0aWu4gU+YutRcnC+TDJkXpHjQag@mail.gmail.com/</t>
  </si>
  <si>
    <t>CVE-2023-30772</t>
  </si>
  <si>
    <t>The Linux kernel before 6.2.9 has a race condition and resultant use-after-free in drivers/power/supply/da9150-charger.c if a physically proximate attacker unplugs a device.</t>
  </si>
  <si>
    <t>https://git.kernel.org/pub/scm/linux/kernel/git/torvalds/linux.git/commit/?id=06615d11cc78162dfd5116efb71f29eb29502d37</t>
  </si>
  <si>
    <t>CVE-2023-30456</t>
  </si>
  <si>
    <t>An issue was discovered in arch/x86/kvm/vmx/nested.c in the Linux kernel before 6.2.8. nVMX on x86_64 lacks consistency checks for CR0 and CR4.</t>
  </si>
  <si>
    <t>CVE-2023-28866</t>
  </si>
  <si>
    <t>In the Linux kernel through 6.2.8, net/bluetooth/hci_sync.c allows out-of-bounds access because amp_init1[] and amp_init2[] are supposed to have an intentionally invalid element, but do not.</t>
  </si>
  <si>
    <t>CVE-2023-28772</t>
  </si>
  <si>
    <t>An issue was discovered in the Linux kernel before 5.13.3. lib/seq_buf.c has a seq_buf_putmem_hex buffer overflow.</t>
  </si>
  <si>
    <t>CVE-2023-28466</t>
  </si>
  <si>
    <t>do_tls_getsockopt in net/tls/tls_main.c in the Linux kernel through 6.2.6 lacks a lock_sock call, leading to a race condition (with a resultant use-after-free or NULL pointer dereference).</t>
  </si>
  <si>
    <t>CVE-2023-28464</t>
  </si>
  <si>
    <t>hci_conn_cleanup in net/bluetooth/hci_conn.c in the Linux kernel through 6.2.9 has a use-after-free (observed in hci_conn_hash_flush) because of calls to hci_dev_put and hci_conn_put. There is a double free that may lead to privilege escalation.</t>
  </si>
  <si>
    <t>CVE-2023-28328</t>
  </si>
  <si>
    <t>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t>
  </si>
  <si>
    <r>
      <rPr/>
      <t xml:space="preserve">Fix: </t>
    </r>
    <r>
      <rPr>
        <color rgb="FF1155CC"/>
        <u/>
      </rPr>
      <t>https://git.kernel.org/pub/scm/linux/kernel/git/torvalds/linux.git/commit/drivers/media/usb/dvb-usb/az6027.c?id=858e97d7956d17a2cb56a9413468704a4d5abfe1</t>
    </r>
  </si>
  <si>
    <t>CVE-2023-28327</t>
  </si>
  <si>
    <t>A NULL pointer dereference flaw was found in the UNIX protocol in net/unix/diag.c In unix_diag_get_exact in the Linux Kernel. The newly allocated skb does not have sk, leading to a NULL pointer. This flaw allows a local user to crash or potentially cause a denial of service.</t>
  </si>
  <si>
    <t>CVE-2023-26607</t>
  </si>
  <si>
    <t>In the Linux kernel 6.0.8, there is an out-of-bounds read in ntfs_attr_find in fs/ntfs/attrib.c.</t>
  </si>
  <si>
    <t>CVE-2023-26606</t>
  </si>
  <si>
    <t>In the Linux kernel 6.0.8, there is a use-after-free in ntfs_trim_fs in fs/ntfs3/bitmap.c.</t>
  </si>
  <si>
    <t>CVE-2023-26605</t>
  </si>
  <si>
    <t>In the Linux kernel 6.0.8, there is a use-after-free in inode_cgwb_move_to_attached in fs/fs-writeback.c, related to __list_del_entry_valid.</t>
  </si>
  <si>
    <t>CVE-2023-26545</t>
  </si>
  <si>
    <t>In the Linux kernel before 6.1.13, there is a double free in net/mpls/af_mpls.c upon an allocation failure (for registering the sysctl table under a new location) during the renaming of a device.</t>
  </si>
  <si>
    <t>CVE-2023-26544</t>
  </si>
  <si>
    <t>In the Linux kernel 6.0.8, there is a use-after-free in run_unpack in fs/ntfs3/run.c, related to a difference between NTFS sector size and media sector size.</t>
  </si>
  <si>
    <t>CVE-2023-26242</t>
  </si>
  <si>
    <t>afu_mmio_region_get_by_offset in drivers/fpga/dfl-afu-region.c in the Linux kernel through 6.1.12 has an integer overflow.</t>
  </si>
  <si>
    <r>
      <rPr>
        <color rgb="FF000000"/>
      </rPr>
      <t xml:space="preserve">Fix: </t>
    </r>
    <r>
      <rPr>
        <color rgb="FF1155CC"/>
        <u/>
      </rPr>
      <t>https://patchwork.kernel.org/project/linux-fpga/patch/20230206054326.89323-1-k1rh4.lee@gmail.com/</t>
    </r>
  </si>
  <si>
    <t>CVE-2023-25012</t>
  </si>
  <si>
    <t>The Linux kernel through 6.1.9 has a Use-After-Free in bigben_remove in drivers/hid/hid-bigbenff.c via a crafted USB device because the LED controllers remain registered for too long.</t>
  </si>
  <si>
    <t>https://lore.kernel.org/all/20230125-hid-unregister-leds-v1-1-9a5192dcef16@diag.uniroma1.it/</t>
  </si>
  <si>
    <t>CVE-2023-23586</t>
  </si>
  <si>
    <t>Due to a vulnerability in the io_uring subsystem, it is possible to leak kernel memory information to the user process. timens_install calls current_is_single_threaded to determine if the current process is single-threaded, but this call does not consider io_uring's io_worker threads, thus it is possible to insert a time namespace's vvar page to process's memory space via a page fault. When this time namespace is destroyed, the vvar page is also freed, but not removed from the process' memory, and a next page allocated by the kernel will be still available from the user-space process and can leak memory contents via this (read-only) use-after-free vulnerability. We recommend upgrading past version 5.10.161 or commit 788d0824269bef539fe31a785b1517882eafed93 https://git.kernel.org/pub/scm/linux/kernel/git/stable/linux.git/commit/io_uring</t>
  </si>
  <si>
    <t>CVE-2023-23559</t>
  </si>
  <si>
    <t>In rndis_query_oid in drivers/net/wireless/rndis_wlan.c in the Linux kernel through 6.1.5, there is an integer overflow in an addition.</t>
  </si>
  <si>
    <t>https://patchwork.kernel.org/project/linux-wireless/patch/20230110173007.57110-1-szymon.heidrich@gmail.com/</t>
  </si>
  <si>
    <t>CVE-2023-23455</t>
  </si>
  <si>
    <t>atm_tc_enqueue in net/sched/sch_atm.c in the Linux kernel through 6.1.4 allows attackers to cause a denial of service because of type confusion (non-negative numbers can sometimes indicate a TC_ACT_SHOT condition rather than valid classification results).</t>
  </si>
  <si>
    <t>CVE-2023-23454</t>
  </si>
  <si>
    <t>cbq_classify in net/sched/sch_cbq.c in the Linux kernel through 6.1.4 allows attackers to cause a denial of service (slab-out-of-bounds read) because of type confusion (non-negative numbers can sometimes indicate a TC_ACT_SHOT condition rather than valid classification results).</t>
  </si>
  <si>
    <t>CVE-2023-23039</t>
  </si>
  <si>
    <t>An issue was discovered in the Linux kernel through 6.2.0-rc2. drivers/tty/vcc.c has a race condition and resultant use-after-free if a physically proximate attacker removes a VCC device while calling open(), aka a race condition between vcc_open() and vcc_remove().</t>
  </si>
  <si>
    <t>The race will be solved by reference counting primitives in Rust</t>
  </si>
  <si>
    <t>https://lkml.org/lkml/2023/1/1/169</t>
  </si>
  <si>
    <t>CVE-2023-23006</t>
  </si>
  <si>
    <t>In the Linux kernel before 5.15.13, drivers/net/ethernet/mellanox/mlx5/core/steering/dr_domain.c misinterprets the mlx5_get_uars_page return value (expects it to be NULL in the error case, whereas it is actually an error pointer).</t>
  </si>
  <si>
    <t>https://github.com/torvalds/linux/commit/6b8b42585886c59a008015083282aae434349094</t>
  </si>
  <si>
    <t>CVE-2023-23005</t>
  </si>
  <si>
    <t>** DISPUTED ** In the Linux kernel before 6.2, mm/memory-tiers.c misinterprets the alloc_memory_type return value (expects it to be NULL in the error case, whereas it is actually an error pointer). NOTE: this is disputed by third parties because there are no realistic cases in which a user can cause the alloc_memory_type error case to be reached.</t>
  </si>
  <si>
    <t>CVE-2023-23004</t>
  </si>
  <si>
    <t>In the Linux kernel before 5.19, drivers/gpu/drm/arm/malidp_planes.c misinterprets the get_sg_table return value (expects it to be NULL in the error case, whereas it is actually an error pointer).</t>
  </si>
  <si>
    <t>https://github.com/torvalds/linux/commit/15342f930ebebcfe36f2415049736a77d7d2e045</t>
  </si>
  <si>
    <t>CVE-2023-23003</t>
  </si>
  <si>
    <t>In the Linux kernel before 5.16, tools/perf/util/expr.c lacks a check for the hashmap__new return value.</t>
  </si>
  <si>
    <t>CVE-2023-23002</t>
  </si>
  <si>
    <t>In the Linux kernel before 5.16.3, drivers/bluetooth/hci_qca.c misinterprets the devm_gpiod_get_index_optional return value (expects it to be NULL in the error case, whereas it is actually an error pointer).</t>
  </si>
  <si>
    <t>https://github.com/torvalds/linux/commit/6845667146a28c09b5dfc401c1ad112374087944</t>
  </si>
  <si>
    <t>CVE-2023-23001</t>
  </si>
  <si>
    <t>In the Linux kernel before 5.16.3, drivers/scsi/ufs/ufs-mediatek.c misinterprets the regulator_get return value (expects it to be NULL in the error case, whereas it is actually an error pointer).</t>
  </si>
  <si>
    <t>https://github.com/torvalds/linux/commit/3ba880a12df5aa4488c18281701b5b1bc3d4531a</t>
  </si>
  <si>
    <t>CVE-2023-23000</t>
  </si>
  <si>
    <t>In the Linux kernel before 5.17, drivers/phy/tegra/xusb.c mishandles the tegra_xusb_find_port_node return value. Callers expect NULL in the error case, but an error pointer is used.</t>
  </si>
  <si>
    <t>https://github.com/torvalds/linux/commit/045a31b95509c8f25f5f04ec5e0dec5cd09f2c5f</t>
  </si>
  <si>
    <t>CVE-2023-22999</t>
  </si>
  <si>
    <t>In the Linux kernel before 5.16.3, drivers/usb/dwc3/dwc3-qcom.c misinterprets the dwc3_qcom_create_urs_usb_platdev return value (expects it to be NULL in the error case, whereas it is actually an error pointer).</t>
  </si>
  <si>
    <t>https://github.com/torvalds/linux/commit/b52fe2dbb3e655eb1483000adfab68a219549e13</t>
  </si>
  <si>
    <t>CVE-2023-22998</t>
  </si>
  <si>
    <t>In the Linux kernel before 6.0.3, drivers/gpu/drm/virtio/virtgpu_object.c misinterprets the drm_gem_shmem_get_sg_table return value (expects it to be NULL in the error case, whereas it is actually an error pointer).</t>
  </si>
  <si>
    <t>https://github.com/torvalds/linux/commit/c24968734abfed81c8f93dc5f44a7b7a9aecadfa</t>
  </si>
  <si>
    <t>CVE-2023-22997</t>
  </si>
  <si>
    <t>In the Linux kernel before 6.1.2, kernel/module/decompress.c misinterprets the module_get_next_page return value (expects it to be NULL in the error case, whereas it is actually an error pointer).</t>
  </si>
  <si>
    <t>CVE-2023-22996</t>
  </si>
  <si>
    <t>In the Linux kernel before 5.17.2, drivers/soc/qcom/qcom_aoss.c does not release an of_find_device_by_node reference after use, e.g., with put_device.</t>
  </si>
  <si>
    <t>https://github.com/torvalds/linux/commit/4b41a9d0fe3db5f91078a380f62f0572c3ecf2dd</t>
  </si>
  <si>
    <t>CVE-2023-22995</t>
  </si>
  <si>
    <t>In the Linux kernel before 5.17, an error path in dwc3_qcom_acpi_register_core in drivers/usb/dwc3/dwc3-qcom.c lacks certain platform_device_put and kfree calls.</t>
  </si>
  <si>
    <t>https://github.com/torvalds/linux/commit/fa0ef93868a6062babe1144df2807a8b1d4924d2</t>
  </si>
  <si>
    <t>CVE-2023-20850</t>
  </si>
  <si>
    <t>In imgsys_cmdq, there is a possible out of bounds write due to a missing valid range checking. This could lead to local escalation of privilege with System execution privileges needed. User interaction is needed for exploitation. Patch ID: ALPS07340433; Issue ID: ALPS07340381.</t>
  </si>
  <si>
    <t>CVE-2023-20849</t>
  </si>
  <si>
    <t>In imgsys_cmdq, there is a possible use after free due to a missing valid range checking. This could lead to local escalation of privilege with System execution privileges needed. User interaction is needed for exploitation. Patch ID: ALPS07340433; Issue ID: ALPS07340350.</t>
  </si>
  <si>
    <t>CVE-2023-20848</t>
  </si>
  <si>
    <t>In imgsys_cmdq, there is a possible out of bounds read due to a missing valid range checking. This could lead to local escalation of privilege with System execution privileges needed. User interaction is needed for exploitation. Patch ID: ALPS07340433; Issue ID: ALPS07340433.</t>
  </si>
  <si>
    <t>CVE-2023-20847</t>
  </si>
  <si>
    <t>In imgsys_cmdq, there is a possible out of bounds read due to a missing valid range checking. This could lead to local denial of service with System execution privileges needed. User interaction is needed for exploitation. Patch ID: ALPS07354025; Issue ID: ALPS07340108.</t>
  </si>
  <si>
    <t>CVE-2023-20846</t>
  </si>
  <si>
    <t>In imgsys_cmdq, there is a possible out of bounds read due to a missing valid range checking. This could lead to local information disclosure with System execution privileges needed. User interaction is needed for exploitation. Patch ID: ALPS07354023; Issue ID: ALPS07340098.</t>
  </si>
  <si>
    <t>CVE-2023-20845</t>
  </si>
  <si>
    <t>In imgsys, there is a possible out of bounds read due to a missing valid range checking. This could lead to local information disclosure with System execution privileges needed. User interaction is needed for exploitation. Patch ID: ALPS07197795; Issue ID: ALPS07340357.</t>
  </si>
  <si>
    <t>CVE-2023-20844</t>
  </si>
  <si>
    <t>In imgsys_cmdq, there is a possible out of bounds read due to a missing valid range checking. This could lead to local information disclosure with System execution privileges needed. User interaction is needed for exploitation. Patch ID: ALPS07354058; Issue ID: ALPS07340121.</t>
  </si>
  <si>
    <t>CVE-2023-20843</t>
  </si>
  <si>
    <t>In imgsys_cmdq, there is a possible out of bounds read due to a missing valid range checking. This could lead to local information disclosure with System execution privileges needed. User interaction is needed for exploitation. Patch ID: ALPS07340119; Issue ID: ALPS07340119.</t>
  </si>
  <si>
    <t>CVE-2023-20842</t>
  </si>
  <si>
    <t>In imgsys_cmdq, there is a possible out of bounds write due to a missing valid range checking. This could lead to local escalation of privilege with System execution privileges needed. User interaction is needed for exploitation. Patch ID: ALPS07354259; Issue ID: ALPS07340477.</t>
  </si>
  <si>
    <t>CVE-2023-20841</t>
  </si>
  <si>
    <t>In imgsys, there is a possible out of bounds write due to a missing valid range checking. This could lead to local escalation of privilege with System execution privileges needed. User interaction is needed for exploitation. Patch ID: ALPS07326455; Issue ID: ALPS07326441.</t>
  </si>
  <si>
    <t>CVE-2023-20840</t>
  </si>
  <si>
    <t>In imgsys, there is a possible out of bounds read and write due to a missing valid range checking. This could lead to local escalation of privilege with System execution privileges needed. User interaction is needed for exploitation. Patch ID: ALPS07326430; Issue ID: ALPS07326430.</t>
  </si>
  <si>
    <t>CVE-2023-20839</t>
  </si>
  <si>
    <t>In imgsys, there is a possible out of bounds read due to a missing valid range checking. This could lead to local information disclosure with System execution privileges needed. User interaction is needed for exploitation. Patch ID: ALPS07326455; Issue ID: ALPS07326409.</t>
  </si>
  <si>
    <t>CVE-2023-20838</t>
  </si>
  <si>
    <t>In imgsys, there is a possible out of bounds read due to a race condition. This could lead to local information disclosure with System execution privileges needed. User interaction is needed for exploitation. Patch ID: ALPS07326455; Issue ID: ALPS07326418.</t>
  </si>
  <si>
    <t>CVE-2023-20811</t>
  </si>
  <si>
    <t>In IOMMU, there is a possible out of bounds write due to a missing bounds check. This could lead to local escalation of privilege with System execution privileges needed. User interaction is not needed for exploitation. Patch ID: DTV03692061; Issue ID: DTV03692061.</t>
  </si>
  <si>
    <t>CVE-2023-20810</t>
  </si>
  <si>
    <t>In IOMMU, there is a possible information disclosure due to improper input validation. This could lead to local information disclosure with System execution privileges needed. User interaction is not needed for exploitation. Patch ID: DTV03692061; Issue ID: DTV03692061.</t>
  </si>
  <si>
    <t>CVE-2023-20716</t>
  </si>
  <si>
    <t>In wlan, there is a possible out of bounds write due to a missing bounds check. This could lead to local escalation of privilege with System execution privileges needed. User interaction is not needed for exploitation. Patch ID: ALPS07796883; Issue ID: ALPS07796883.</t>
  </si>
  <si>
    <t>CVE-2023-20715</t>
  </si>
  <si>
    <t>In wlan, there is a possible out of bounds write due to a missing bounds check. This could lead to local escalation of privilege with System execution privileges needed. User interaction is not needed for exploitation. Patch ID: ALPS07796900; Issue ID: ALPS07796900.</t>
  </si>
  <si>
    <t>CVE-2023-20712</t>
  </si>
  <si>
    <t>In wlan, there is a possible out of bounds write due to a missing bounds check. This could lead to local escalation of privilege with System execution privileges needed. User interaction is not needed for exploitation. Patch ID: ALPS07796914; Issue ID: ALPS07796914.</t>
  </si>
  <si>
    <t>CVE-2023-20682</t>
  </si>
  <si>
    <t>In wlan, there is a possible out of bounds write due to an integer overflow. This could lead to local escalation of privilege with System execution privileges needed. User interaction is not needed for exploitation. Patch ID: ALPS07441605; Issue ID: ALPS07441605.</t>
  </si>
  <si>
    <t>CVE-2023-20679</t>
  </si>
  <si>
    <t>In wlan, there is a possible out of bounds read due to a missing bounds check. This could lead to local escalation of privilege with System execution privileges needed. User interaction is not needed for exploitation. Patch ID: ALPS07588413; Issue ID: ALPS07588453.</t>
  </si>
  <si>
    <t>CVE-2023-20677</t>
  </si>
  <si>
    <t>In wlan, there is a possible out of bounds read due to a missing bounds check. This could lead to local information disclosure with System execution privileges needed. User interaction is not needed for exploitation. Patch ID: ALPS07588413; Issue ID: ALPS07588436.</t>
  </si>
  <si>
    <t>CVE-2023-20676</t>
  </si>
  <si>
    <t>In wlan, there is a possible out of bounds read due to a missing bounds check. This could lead to local information disclosure with System execution privileges needed. User interaction is not needed for exploitation. Patch ID: ALPS07588569; Issue ID: ALPS07628518.</t>
  </si>
  <si>
    <t>CVE-2023-20675</t>
  </si>
  <si>
    <t>In wlan, there is a possible out of bounds read due to a missing bounds check. This could lead to local information disclosure with System execution privileges needed. User interaction is not needed for exploitation. Patch ID: ALPS07588569; Issue ID: ALPS07588569.</t>
  </si>
  <si>
    <t>CVE-2023-20674</t>
  </si>
  <si>
    <t>In wlan, there is a possible out of bounds read due to a missing bounds check. This could lead to local information disclosure with System execution privileges needed. User interaction is not needed for exploitation. Patch ID: ALPS07588569; Issue ID: ALPS07588552.</t>
  </si>
  <si>
    <t>CVE-2023-20663</t>
  </si>
  <si>
    <t>In wlan, there is a possible out of bounds write due to an integer overflow. This could lead to local escalation of privilege with System execution privileges needed. User interaction is not needed for exploitation. Patch ID: ALPS07560741; Issue ID: ALPS07560741.</t>
  </si>
  <si>
    <t>CVE-2023-20662</t>
  </si>
  <si>
    <t>In wlan, there is a possible out of bounds write due to an integer overflow. This could lead to local escalation of privilege with System execution privileges needed. User interaction is not needed for exploitation. Patch ID: ALPS07560765; Issue ID: ALPS07560765.</t>
  </si>
  <si>
    <t>CVE-2023-20661</t>
  </si>
  <si>
    <t>In wlan, there is a possible out of bounds write due to an integer overflow. This could lead to local escalation of privilege with System execution privileges needed. User interaction is not needed for exploitation. Patch ID: ALPS07560782; Issue ID: ALPS07560782.</t>
  </si>
  <si>
    <t>CVE-2023-20660</t>
  </si>
  <si>
    <t>In wlan, there is a possible out of bounds read due to an integer overflow. This could lead to local information disclosure with System execution privileges needed. User interaction is not needed for exploitation. Patch ID: ALPS07588383; Issue ID: ALPS07588383.</t>
  </si>
  <si>
    <t>CVE-2023-20659</t>
  </si>
  <si>
    <t>In wlan, there is a possible out of bounds write due to a missing bounds check. This could lead to local escalation of privilege with System execution privileges needed. User interaction is not needed for exploitation. Patch ID: ALPS07588413; Issue ID: ALPS07588413.</t>
  </si>
  <si>
    <t>CVE-2023-7042</t>
  </si>
  <si>
    <t>A null pointer dereference vulnerability was found in ath10k_wmi_tlv_op_pull_mgmt_tx_compl_ev() in drivers/net/wireless/ath/ath10k/wmi-tlv.c in the Linux kernel. This issue could be exploited to trigger a denial of service.</t>
  </si>
  <si>
    <t>For now</t>
  </si>
  <si>
    <t>https://patchwork.kernel.org/project/linux-wireless/patch/20231208043433.271449-1-hdthky0@gmail.com/</t>
  </si>
  <si>
    <t>CVE-2023-6932</t>
  </si>
  <si>
    <t>A use-after-free vulnerability in the Linux kernel's ipv4: igmp component can be exploited to achieve local privilege escalation.\n\nA race condition can be exploited to cause a timer be mistakenly registered on a RCU read locked object which is freed by another thread.\n\nWe recommend upgrading past commit e2b706c691905fe78468c361aaabc719d0a496f1.</t>
  </si>
  <si>
    <t>CVE-2023-6931</t>
  </si>
  <si>
    <t>A heap out-of-bounds write vulnerability in the Linux kernel's Performance Events system component can be exploited to achieve local privilege escalation.\n\nA perf_event's read_size can overflow, leading to an heap out-of-bounds increment or write in perf_read_group().\n\nWe recommend upgrading past commit 382c27f4ed28f803b1f1473ac2d8db0afc795a1b.</t>
  </si>
  <si>
    <t>CVE-2023-6817</t>
  </si>
  <si>
    <t>A use-after-free vulnerability in the Linux kernel's netfilter: nf_tables component can be exploited to achieve local privilege escalation.\n\nThe function nft_pipapo_walk did not skip inactive elements during set walk which could lead double deactivations of PIPAPO (Pile Packet Policies) elements, leading to use-after-free.\n\nWe recommend upgrading past commit 317eb9685095678f2c9f5a8189de698c5354316a.</t>
  </si>
  <si>
    <t>CVE-2023-6679</t>
  </si>
  <si>
    <t>A null pointer dereference vulnerability was found in dpll_pin_parent_pin_set() in drivers/dpll/dpll_netlink.c in the Digital Phase Locked Loop (DPLL) subsystem in the  Linux kernel. This issue could be exploited to trigger a denial of service.</t>
  </si>
  <si>
    <t>Rust will mostly like wrap the pointer inside Option or Result Type.</t>
  </si>
  <si>
    <t>https://lore.kernel.org/netdev/20231211083758.1082853-1-jiri@resnulli.us/</t>
  </si>
  <si>
    <t>CVE-2023-6622</t>
  </si>
  <si>
    <t>A null pointer dereference vulnerability was found in nft_dynset_init() in net/netfilter/nft_dynset.c in nf_tables in the Linux kernel. This issue may allow a local attacker with CAP_NET_ADMIN user privilege to trigger a denial of service.</t>
  </si>
  <si>
    <t>CVE-2023-6610</t>
  </si>
  <si>
    <t>An out-of-bounds read vulnerability was found in smb2_dump_detail in fs/smb/client/smb2ops.c in the Linux Kernel. This issue could allow a local attacker to crash the system or leak internal kernel information.</t>
  </si>
  <si>
    <t>CVE-2023-6606</t>
  </si>
  <si>
    <t>An out-of-bounds read vulnerability was found in smbCalcSize in fs/smb/client/netmisc.c in the Linux Kernel. This issue could allow a local attacker to crash the system or leak internal kernel information.</t>
  </si>
  <si>
    <t>CVE-2023-6560</t>
  </si>
  <si>
    <t>An out-of-bounds memory access flaw was found in the io_uring SQ/CQ rings functionality in the Linux kernel. This issue could allow a local user to crash the system.</t>
  </si>
  <si>
    <t>CVE-2023-6546</t>
  </si>
  <si>
    <t>A race condition was found in the GSM 0710 tty multiplexor in the Linux kernel. This issue occurs when two threads execute the GSMIOC_SETCONF ioctl on the same tty file descriptor with the gsm line discipline enabled, and can lead to a use-after-free problem on a struct gsm_dlci while restarting the gsm mux. This could allow a local unprivileged user to escalate their privileges on the system.</t>
  </si>
  <si>
    <t>CVE-2023-6238</t>
  </si>
  <si>
    <t>A buffer overflow vulnerability was found in the NVM Express (NVMe) driver in the Linux kernel. Only privileged user could specify a small meta buffer and let the device perform larger Direct Memory Access (DMA) into the same buffer, overwriting unrelated kernel memory, causing random kernel crashes and memory corruption.</t>
  </si>
  <si>
    <t>The device does DMA outside of the buffer. No Rust can save it</t>
  </si>
  <si>
    <t>https://lore.kernel.org/linux-nvme/20231013051458.39987-1-joshi.k@samsung.com/T/#u</t>
  </si>
  <si>
    <t>CVE-2023-6176</t>
  </si>
  <si>
    <t>A null pointer dereference flaw was found in the Linux kernel API for the cryptographic algorithm scatterwalk functionality. This issue occurs when a user constructs a malicious packet with specific socket configuration, which could allow a local user to crash the system or escalate their privileges on the system.</t>
  </si>
  <si>
    <t>CVE-2023-6111</t>
  </si>
  <si>
    <t>A use-after-free vulnerability in the Linux kernel's netfilter: nf_tables component can be exploited to achieve local privilege escalation.\n\nThe function nft_trans_gc_catchall did not remove the catchall set element from the catchall_list when the argument sync is true, making it possible to free a catchall set element many times.\n\nWe recommend upgrading past commit 93995bf4af2c5a99e2a87f0cd5ce547d31eb7630.</t>
  </si>
  <si>
    <t>CVE-2023-6039</t>
  </si>
  <si>
    <t>A use-after-free flaw was found in lan78xx_disconnect in drivers/net/usb/lan78xx.c in the network sub-component, net/usb/lan78xx in the Linux Kernel. This flaw allows a local attacker to crash the system when the LAN78XX USB device detaches.</t>
  </si>
  <si>
    <t>https://github.com/torvalds/linux/commit/1e7417c188d0a83fb385ba2dbe35fd2563f2b6f3</t>
  </si>
  <si>
    <t>CVE-2023-5972</t>
  </si>
  <si>
    <t>A null pointer dereference flaw was found in the nft_inner.c functionality of netfilter in the Linux kernel. This issue could allow a local user to crash the system or escalate their privileges on the system.</t>
  </si>
  <si>
    <t>CVE-2023-5717</t>
  </si>
  <si>
    <t>A heap out-of-bounds write vulnerability in the Linux kernel's Linux Kernel Performance Events (perf) component can be exploited to achieve local privilege escalation.\n\nIf perf_read_group() is called while an event's sibling_list is smaller than its child's sibling_list, it can increment or write to memory locations outside of the allocated buffer.\n\nWe recommend upgrading past commit 32671e3799ca2e4590773fd0e63aaa4229e50c06.</t>
  </si>
  <si>
    <t>CVE-2023-5633</t>
  </si>
  <si>
    <t>The reference count changes made as part of the CVE-2023-33951 and CVE-2023-33952 fixes exposed a use-after-free flaw in the way memory objects were handled when they were being used to store a surface. When running inside a VMware guest with 3D acceleration enabled, a local, unprivileged user could potentially use this flaw to escalate their privileges.</t>
  </si>
  <si>
    <t>CVE-2023-5345</t>
  </si>
  <si>
    <t>A use-after-free vulnerability in the Linux kernel's fs/smb/client component can be exploited to achieve local privilege escalation.\n\nIn case of an error in smb3_fs_context_parse_param, ctx-&gt;password was freed but the field was not set to NULL which could lead to double free.\n\nWe recommend upgrading past commit e6e43b8aa7cd3c3af686caf0c2e11819a886d705.</t>
  </si>
  <si>
    <t>CVE-2023-5197</t>
  </si>
  <si>
    <t>A use-after-free vulnerability in the Linux kernel's netfilter: nf_tables component can be exploited to achieve local privilege escalation.\n\nAddition and removal of rules from chain bindings within the same transaction causes leads to use-after-free.\n\nWe recommend upgrading past commit f15f29fd4779be8a418b66e9d52979bb6d6c2325.</t>
  </si>
  <si>
    <t>CVE-2023-5178</t>
  </si>
  <si>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</si>
  <si>
    <t>https://lore.kernel.org/linux-nvme/20231002105428.226515-1-sagi@grimberg.me/</t>
  </si>
  <si>
    <t>CVE-2023-5158</t>
  </si>
  <si>
    <t>A flaw was found in vringh_kiov_advance in drivers/vhost/vringh.c in the host side of a virtio ring in the Linux Kernel. This issue may result in a denial of service from guest to host via zero length descriptor.</t>
  </si>
  <si>
    <r>
      <rPr>
        <color rgb="FF000000"/>
      </rPr>
      <t xml:space="preserve">fix: </t>
    </r>
    <r>
      <rPr>
        <color rgb="FF1155CC"/>
        <u/>
      </rPr>
      <t>https://git.kernel.org/pub/scm/linux/kernel/git/torvalds/linux.git/commit/drivers/vhost/vringh.c?id=7aed44babc7f97e82b38e9a68515e699692cc100</t>
    </r>
  </si>
  <si>
    <t>iov is part of the kernel datastructure and even if we rewrite in Rust, this can possibly happen</t>
  </si>
  <si>
    <t>CVE-2023-5090</t>
  </si>
  <si>
    <t>A flaw was found in KVM. An improper check in svm_set_x2apic_msr_interception() may allow direct access to host x2apic msrs when the guest resets its apic, potentially leading to a denial of service condition.</t>
  </si>
  <si>
    <t>CVE-2023-4921</t>
  </si>
  <si>
    <t>A use-after-free vulnerability in the Linux kernel's net/sched: sch_qfq component can be exploited to achieve local privilege escalation.\n\nWhen the plug qdisc is used as a class of the qfq qdisc, sending network packets triggers use-after-free in qfq_dequeue() due to the incorrect .peek handler of sch_plug and lack of error checking in agg_dequeue().\n\nWe recommend upgrading past commit 8fc134fee27f2263988ae38920bc03da416b03d8.</t>
  </si>
  <si>
    <t>CVE-2023-4881</t>
  </si>
  <si>
    <t>A stack based out-of-bounds write flaw was found in the netfilter subsystem in the Linux kernel. If the expression length is a multiple of 4 (register size), the `nft_exthdr_eval` family of functions writes 4 NULL bytes past the end of the `regs` argument, leading to stack corruption and potential information disclosure or a denial of service.</t>
  </si>
  <si>
    <t>CVE-2023-4732</t>
  </si>
  <si>
    <t>A flaw was found in pfn_swap_entry_to_page in memory management subsystem in the Linux Kernel. In this flaw, an attacker with a local user privilege may cause a denial of service problem due to a BUG statement referencing pmd_t x.</t>
  </si>
  <si>
    <t>CVE-2023-4623</t>
  </si>
  <si>
    <t>A use-after-free vulnerability in the Linux kernel's net/sched: sch_hfsc (HFSC qdisc traffic control) component can be exploited to achieve local privilege escalation.\n\nIf a class with a link-sharing curve (i.e. with the HFSC_FSC flag set) has a parent without a link-sharing curve, then init_vf() will call vttree_insert() on the parent, but vttree_remove() will be skipped in update_vf(). This leaves a dangling pointer that can cause a use-after-free.\n\nWe recommend upgrading past commit b3d26c5702c7d6c45456326e56d2ccf3f103e60f.</t>
  </si>
  <si>
    <t>CVE-2023-4622</t>
  </si>
  <si>
    <t>A use-after-free vulnerability in the Linux kernel's af_unix component can be exploited to achieve local privilege escalation.\n\nThe unix_stream_sendpage() function tries to add data to the last skb in the peer's recv queue without locking the queue. Thus there is a race where unix_stream_sendpage() could access an skb locklessly that is being released by garbage collection, resulting in use-after-free.\n\nWe recommend upgrading past commit 790c2f9d15b594350ae9bca7b236f2b1859de02c.</t>
  </si>
  <si>
    <t>CVE-2023-4611</t>
  </si>
  <si>
    <t>A use-after-free flaw was found in mm/mempolicy.c in the memory management subsystem in the Linux Kernel. This issue is caused by a race between mbind() and VMA-locked page fault, and may allow a local attacker to crash the system or lead to a kernel information leak.</t>
  </si>
  <si>
    <t>CVE-2023-4569</t>
  </si>
  <si>
    <t>A memory leak flaw was found in nft_set_catchall_flush in net/netfilter/nf_tables_api.c in the Linux Kernel. This issue may allow a local attacker to cause a double-deactivations of catchall elements, which results in a memory leak.</t>
  </si>
  <si>
    <t>CVE-2023-4459</t>
  </si>
  <si>
    <t>A NULL pointer dereference flaw was found in vmxnet3_rq_cleanup in drivers/net/vmxnet3/vmxnet3_drv.c in the networking sub-component in vmxnet3 in the Linux Kernel. This issue may allow a local attacker with normal user privilege to cause a denial of service due to a missing sanity check during cleanup.</t>
  </si>
  <si>
    <t>https://github.com/torvalds/linux/commit/edf410cb74dc612fd47ef5be319c5a0bcd6e6ccd</t>
  </si>
  <si>
    <t>CVE-2023-4394</t>
  </si>
  <si>
    <t>A use-after-free flaw was found in btrfs_get_dev_args_from_path in fs/btrfs/volumes.c in btrfs file-system in the Linux Kernel. This flaw allows a local attacker with special privileges to cause a system crash or leak internal kernel information</t>
  </si>
  <si>
    <t>CVE-2023-4389</t>
  </si>
  <si>
    <t>A flaw was found in btrfs_get_root_ref in fs/btrfs/disk-io.c in the btrfs filesystem in the Linux Kernel due to a double decrement of the reference count. This issue may allow a local attacker with user privilege to crash the system or may lead to leaked internal kernel information.</t>
  </si>
  <si>
    <t>CVE-2023-4387</t>
  </si>
  <si>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</si>
  <si>
    <t>https://github.com/torvalds/linux/commit/9e7fef9521e73ca8afd7da9e58c14654b02dfad8</t>
  </si>
  <si>
    <t>experiment with rust playground if a wrapper would consume this</t>
  </si>
  <si>
    <t>CVE-2023-4385</t>
  </si>
  <si>
    <t>A NULL pointer dereference flaw was found in dbFree in fs/jfs/jfs_dmap.c in the journaling file system (JFS) in the Linux Kernel. This issue may allow a local attacker to crash the system due to a missing sanity check.</t>
  </si>
  <si>
    <t>CVE-2023-4273</t>
  </si>
  <si>
    <t>A flaw was found in the exFAT driver of the Linux kernel. The vulnerability exists in the implementation of the file name reconstruction function, which is responsible for reading file name entries from a directory index and merging file name parts belonging to one file into a single long file name. Since the file name characters are copied into a stack variable, a local privileged attacker could use this flaw to overflow the kernel stack.</t>
  </si>
  <si>
    <t>https://github.com/torvalds/linux/commit/d42334578eba1390859012ebb91e1e556d51db49</t>
  </si>
  <si>
    <t>CVE-2023-4244</t>
  </si>
  <si>
    <t>A use-after-free vulnerability in the Linux kernel's netfilter: nf_tables component can be exploited to achieve local privilege escalation.\n\nDue to a race condition between nf_tables netlink control plane transaction and nft_set element garbage collection, it is possible to underflow the reference counter causing a use-after-free vulnerability.\n\nWe recommend upgrading past commit 3e91b0ebd994635df2346353322ac51ce84ce6d8.</t>
  </si>
  <si>
    <t>CVE-2023-4208</t>
  </si>
  <si>
    <t>A use-after-free vulnerability in the Linux kernel's net/sched: cls_u32 component can be exploited to achieve local privilege escalation.\n\nWhen u32_change() is called on an existing filter, the whole tcf_result struct is always copied into the new instance of the filter. This causes a problem when updating a filter bound to a class, as tcf_unbind_filter() is always called on the old instance in the success path, decreasing filter_cnt of the still referenced class and allowing it to be deleted, leading to a use-after-free.\n\nWe recommend upgrading past commit 3044b16e7c6fe5d24b1cdbcf1bd0a9d92d1ebd81.</t>
  </si>
  <si>
    <t>CVE-2023-4207</t>
  </si>
  <si>
    <t>A use-after-free vulnerability in the Linux kernel's net/sched: cls_fw component can be exploited to achieve local privilege escalation.\n\nWhen fw_change() is called on an existing filter, the whole tcf_result struct is always copied into the new instance of the filter. This causes a problem when updating a filter bound to a class, as tcf_unbind_filter() is always called on the old instance in the success path, decreasing filter_cnt of the still referenced class and allowing it to be deleted, leading to a use-after-free.\n\nWe recommend upgrading past commit 76e42ae831991c828cffa8c37736ebfb831ad5ec.</t>
  </si>
  <si>
    <t>CVE-2023-4206</t>
  </si>
  <si>
    <t>A use-after-free vulnerability in the Linux kernel's net/sched: cls_route component can be exploited to achieve local privilege escalation.\n\nWhen route4_change() is called on an existing filter, the whole tcf_result struct is always copied into the new instance of the filter. This causes a problem when updating a filter bound to a class, as tcf_unbind_filter() is always called on the old instance in the success path, decreasing filter_cnt of the still referenced class and allowing it to be deleted, leading to a use-after-free.\n\nWe recommend upgrading past commit b80b829e9e2c1b3f7aae34855e04d8f6ecaf13c8.</t>
  </si>
  <si>
    <t>CVE-2023-4194</t>
  </si>
  <si>
    <t>A flaw was found in the Linux kernel's TUN/TAP functionality. This issue could allow a local user to bypass network filters and gain unauthorized access to some resources. The original patches fixing CVE-2023-1076 are incorrect or incomplete. The problem is that the following upstream commits - a096ccca6e50 ("tun: tun_chr_open(): correctly initialize socket uid"), - 66b2c338adce ("tap: tap_open(): correctly initialize socket uid"), pass "inode-&gt;i_uid" to sock_init_data_uid() as the last parameter and that turns out to not be accurate.</t>
  </si>
  <si>
    <t>CVE-2023-4155</t>
  </si>
  <si>
    <t>A flaw was found in KVM AMD Secure Encrypted Virtualization (SEV) in the Linux kernel. A KVM guest using SEV-ES or SEV-SNP with multiple vCPUs can trigger a double fetch race condition vulnerability and invoke the `VMGEXIT` handler recursively. If an attacker manages to call the handler multiple times, they can trigger a stack overflow and cause a denial of service or potentially guest-to-host escape in kernel configurations without stack guard pages (`CONFIG_VMAP_STACK`).</t>
  </si>
  <si>
    <t>CVE-2023-4147</t>
  </si>
  <si>
    <t>A use-after-free flaw was found in the Linux kernel’s Netfilter functionality when adding a rule with NFTA_RULE_CHAIN_ID. This flaw allows a local user to crash or escalate their privileges on the system.</t>
  </si>
  <si>
    <t>CVE-2023-4133</t>
  </si>
  <si>
    <t>A use-after-free vulnerability was found in the cxgb4 driver in the Linux kernel. The bug occurs when the cxgb4 device is detaching due to a possible rearming of the flower_stats_timer from the work queue. This flaw allows a local user to crash the system, causing a denial of service condition.</t>
  </si>
  <si>
    <t>https://github.com/torvalds/linux/commit/e50b9b9e8610d47b7c22529443e45a16b1ea3a15</t>
  </si>
  <si>
    <t>CVE-2023-4132</t>
  </si>
  <si>
    <t>A use-after-free vulnerability was found in the siano smsusb module in the Linux kernel. The bug occurs during device initialization when the siano device is plugged in. This flaw allows a local user to crash the system, causing a denial of service condition.</t>
  </si>
  <si>
    <t>CVE-2023-4128</t>
  </si>
  <si>
    <t>A use-after-free flaw was found in net/sched/cls_fw.c in classifiers (cls_fw, cls_u32, and cls_route) in the Linux Kernel. This flaw allows a local attacker to perform a local privilege escalation due to incorrect handling of the existing filter, leading to a kernel information leak issue.</t>
  </si>
  <si>
    <t>CVE-2023-4015</t>
  </si>
  <si>
    <t>A use-after-free vulnerability in the Linux kernel's netfilter: nf_tables component can be exploited to achieve local privilege escalation.\n\nOn an error when building a nftables rule, deactivating immediate expressions in nft_immediate_deactivate() can lead unbinding the chain and objects be deactivated but later used.\n\nWe recommend upgrading past commit 0a771f7b266b02d262900c75f1e175c7fe76fec2.</t>
  </si>
  <si>
    <t>CVE-2023-4010</t>
  </si>
  <si>
    <t>A flaw was found in the USB Host Controller Driver framework in the Linux kernel. The usb_giveback_urb function has a logic loophole in its implementation. Due to the inappropriate judgment condition of the goto statement, the function cannot return under the input of a specific malformed descriptor file, so it falls into an endless loop, resulting in a denial of service.</t>
  </si>
  <si>
    <t>https://ubuntu.com/security/CVE-2023-4010</t>
  </si>
  <si>
    <t>CVE-2023-4004</t>
  </si>
  <si>
    <t>A use-after-free flaw was found in the Linux kernel's netfilter in the way a user triggers the nft_pipapo_remove function with the element, without a NFT_SET_EXT_KEY_END. This issue could allow a local user to crash the system or potentially escalate their privileges on the system.</t>
  </si>
  <si>
    <t>CVE-2023-3863</t>
  </si>
  <si>
    <t>A use-after-free flaw was found in nfc_llcp_find_local in net/nfc/llcp_core.c in NFC in the Linux kernel. This flaw allows a local user with special privileges to impact a kernel information leak issue.</t>
  </si>
  <si>
    <t>CVE-2023-3812</t>
  </si>
  <si>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</si>
  <si>
    <t>https://git.kernel.org/pub/scm/linux/kernel/git/torvalds/linux.git/commit/?id=363a5328f4b0</t>
  </si>
  <si>
    <t>CVE-2023-3777</t>
  </si>
  <si>
    <t>A use-after-free vulnerability in the Linux kernel's netfilter: nf_tables component can be exploited to achieve local privilege escalation.\n\nWhen nf_tables_delrule() is flushing table rules, it is not checked whether the chain is bound and the chain's owner rule can also release the objects in certain circumstances.\n\nWe recommend upgrading past commit 6eaf41e87a223ae6f8e7a28d6e78384ad7e407f8.</t>
  </si>
  <si>
    <t>CVE-2023-3776</t>
  </si>
  <si>
    <t>A use-after-free vulnerability in the Linux kernel's net/sched: cls_fw component can be exploited to achieve local privilege escalation.\n\nIf tcf_change_indev() fails, fw_set_parms() will immediately return an error after incrementing or decrementing the reference counter in tcf_bind_filter(). If an attacker can control the reference counter and set it to zero, they can cause the reference to be freed, leading to a use-after-free vulnerability.\n\nWe recommend upgrading past commit 0323bce598eea038714f941ce2b22541c46d488f.</t>
  </si>
  <si>
    <t>CVE-2023-3773</t>
  </si>
  <si>
    <t>A flaw was found in the Linux kernel’s IP framework for transforming packets (XFRM subsystem). This issue may allow a malicious user with CAP_NET_ADMIN privileges to cause a 4 byte out-of-bounds read of XFRMA_MTIMER_THRESH when parsing netlink attributes, leading to potential leakage of sensitive heap data to userspace.</t>
  </si>
  <si>
    <t>CVE-2023-3772</t>
  </si>
  <si>
    <t>A flaw was found in the Linux kernel’s IP framework for transforming packets (XFRM subsystem). This issue may allow a malicious user with CAP_NET_ADMIN privileges to directly dereference a NULL pointer in xfrm_update_ae_params(), leading to a possible kernel crash and denial of service.</t>
  </si>
  <si>
    <t>CVE-2023-3640</t>
  </si>
  <si>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</si>
  <si>
    <t>CVE-2023-3611</t>
  </si>
  <si>
    <t>An out-of-bounds write vulnerability in the Linux kernel's net/sched: sch_qfq component can be exploited to achieve local privilege escalation.\n\nThe qfq_change_agg() function in net/sched/sch_qfq.c allows an out-of-bounds write because lmax is updated according to packet sizes without bounds checks.\n\nWe recommend upgrading past commit 3e337087c3b5805fe0b8a46ba622a962880b5d64.</t>
  </si>
  <si>
    <t>CVE-2023-3610</t>
  </si>
  <si>
    <t>A use-after-free vulnerability in the Linux kernel's netfilter: nf_tables component can be exploited to achieve local privilege escalation.\n\nFlaw in the error handling of bound chains causes a use-after-free in the abort path of NFT_MSG_NEWRULE. The vulnerability requires CAP_NET_ADMIN to be triggered.\n\nWe recommend upgrading past commit 4bedf9eee016286c835e3d8fa981ddece5338795.</t>
  </si>
  <si>
    <t>CVE-2023-3609</t>
  </si>
  <si>
    <t>A use-after-free vulnerability in the Linux kernel's net/sched: cls_u32 component can be exploited to achieve local privilege escalation.\n\nIf tcf_change_indev() fails, u32_set_parms() will immediately return an error after incrementing or decrementing the reference counter in tcf_bind_filter(). If an attacker can control the reference counter and set it to zero, they can cause the reference to be freed, leading to a use-after-free vulnerability.\n\nWe recommend upgrading past commit 04c55383fa5689357bcdd2c8036725a55ed632bc.</t>
  </si>
  <si>
    <t>CVE-2023-3567</t>
  </si>
  <si>
    <t>A use-after-free flaw was found in vcs_read in drivers/tty/vt/vc_screen.c in vc_screen in the Linux Kernel. This issue may allow an attacker with local user access to cause a system crash or leak internal kernel information.</t>
  </si>
  <si>
    <t>https://www.spinics.net/lists/stable-commits/msg285184.html</t>
  </si>
  <si>
    <t>Lifetime issue. Since the datastructure is shared with the kernel, you cannot trivially change it to a safe type with Arc/Mutex to avoid this.</t>
  </si>
  <si>
    <t>CVE-2023-3439</t>
  </si>
  <si>
    <t>A flaw was found in the MCTP protocol in the Linux kernel. The function mctp_unregister() reclaims the device's relevant resource when a netcard detaches. However, a running routine may be unaware of this and cause the use-after-free of the mdev-&gt;addrs object, potentially leading to a denial of service.</t>
  </si>
  <si>
    <t>CVE-2023-3397</t>
  </si>
  <si>
    <t>A race condition occurred between the functions lmLogClose and txEnd in JFS, in the Linux Kernel, executed in different threads. This flaw allows a local attacker with normal user privileges to crash the system or leak internal kernel information.</t>
  </si>
  <si>
    <t>CVE-2023-3390</t>
  </si>
  <si>
    <t>A use-after-free vulnerability was found in the Linux kernel's netfilter subsystem in net/netfilter/nf_tables_api.c.\n\nMishandled error handling with NFT_MSG_NEWRULE makes it possible to use a dangling pointer in the same transaction causing a use-after-free vulnerability. This flaw allows a local attacker with user access to cause a privilege escalation issue.\n\nWe recommend upgrading past commit 1240eb93f0616b21c675416516ff3d74798fdc97.</t>
  </si>
  <si>
    <t>CVE-2023-3389</t>
  </si>
  <si>
    <t>A use-after-free vulnerability in the Linux Kernel io_uring subsystem can be exploited to achieve local privilege escalation.\n\nRacing a io_uring cancel poll request with a linked timeout can cause a UAF in a hrtimer.\n\nWe recommend upgrading past commit ef7dfac51d8ed961b742218f526bd589f3900a59 (4716c73b188566865bdd79c3a6709696a224ac04 for 5.10 stable and 0e388fce7aec40992eadee654193cad345d62663 for 5.15 stable).</t>
  </si>
  <si>
    <t>CVE-2023-3359</t>
  </si>
  <si>
    <t>An issue was discovered in the Linux kernel brcm_nvram_parse in drivers/nvmem/brcm_nvram.c. Lacks for the check of the return value of kzalloc() can cause the NULL Pointer Dereference.</t>
  </si>
  <si>
    <t>https://git.kernel.org/pub/scm/linux/kernel/git/torvalds/linux.git/commit/?id=b0576ade3aaf24b376ea1a4406ae138e2a22b0c0</t>
  </si>
  <si>
    <t>Use option type to unwrap</t>
  </si>
  <si>
    <t>CVE-2023-3358</t>
  </si>
  <si>
    <t>A null pointer dereference was found in the Linux kernel's Integrated Sensor Hub (ISH) driver. This issue could allow a local user to crash the system.</t>
  </si>
  <si>
    <t>https://git.kernel.org/pub/scm/linux/kernel/git/torvalds/linux.git/commit/?id=b3d40c3ec3dc4ad78017de6c3a38979f57aaaab8</t>
  </si>
  <si>
    <t>CVE-2023-3357</t>
  </si>
  <si>
    <t>A NULL pointer dereference flaw was found in the Linux kernel AMD Sensor Fusion Hub driver. This flaw allows a local user to crash the system.</t>
  </si>
  <si>
    <t>https://git.kernel.org/pub/scm/linux/kernel/git/torvalds/linux.git/commit/?id=53ffa6a9f83b2170c60591da1ead8791d5a42e81</t>
  </si>
  <si>
    <t>CVE-2023-3355</t>
  </si>
  <si>
    <t>A NULL pointer dereference flaw was found in the Linux kernel's drivers/gpu/drm/msm/msm_gem_submit.c code in the submit_lookup_cmds function, which fails because it lacks a check of the return value of kmalloc(). This issue allows a local user to crash the system.</t>
  </si>
  <si>
    <t>https://git.kernel.org/pub/scm/linux/kernel/git/torvalds/linux.git/commit/?id=d839f0811a31322c087a859c2b181e2383daa7be</t>
  </si>
  <si>
    <t>CVE-2023-3338</t>
  </si>
  <si>
    <t>A null pointer dereference flaw was found in the Linux kernel's DECnet networking protocol. This issue could allow a remote user to crash the system.</t>
  </si>
  <si>
    <t>CVE-2023-3317</t>
  </si>
  <si>
    <t>A use-after-free flaw was found in mt7921_check_offload_capability in drivers/net/wireless/mediatek/mt76/mt7921/init.c in wifi mt76/mt7921 sub-component in the Linux Kernel. This flaw could allow an attacker to crash the system after 'features' memory release. This vulnerability could even lead to a kernel information leak problem.</t>
  </si>
  <si>
    <t>https://git.kernel.org/pub/scm/linux/kernel/git/torvalds/linux.git/commit/drivers/net/wireless/mediatek/mt76/mt7921/init.c?id=2ceb76f734e37833824b7fab6af17c999eb48d2b</t>
  </si>
  <si>
    <t>CVE-2023-3312</t>
  </si>
  <si>
    <t>A vulnerability was found in drivers/cpufreq/qcom-cpufreq-hw.c in cpufreq subsystem in the Linux Kernel. This flaw, during device unbind will lead to double release problem leading to denial of service.</t>
  </si>
  <si>
    <t>https://patchwork.kernel.org/project/linux-pm/patch/20230323174026.950622-1-krzysztof.kozlowski@linaro.org/</t>
  </si>
  <si>
    <t>Might need a wrapper</t>
  </si>
  <si>
    <t>CVE-2023-3269</t>
  </si>
  <si>
    <t>A vulnerability exists in the memory management subsystem of the Linux kernel. The lock handling for accessing and updating virtual memory areas (VMAs) is incorrect, leading to use-after-free problems. This issue can be successfully exploited to execute arbitrary kernel code, escalate containers, and gain root privileges.</t>
  </si>
  <si>
    <t>CVE-2023-3268</t>
  </si>
  <si>
    <t>An out of bounds (OOB) memory access flaw was found in the Linux kernel in relay_file_read_start_pos in kernel/relay.c in the relayfs. This flaw could allow a local attacker to crash the system or leak kernel internal information.</t>
  </si>
  <si>
    <t>CVE-2023-3220</t>
  </si>
  <si>
    <t>An issue was discovered in the Linux kernel through 6.1-rc8. dpu_crtc_atomic_check in drivers/gpu/drm/msm/disp/dpu1/dpu_crtc.c lacks check of the return value of kzalloc() and will cause the NULL Pointer Dereference.</t>
  </si>
  <si>
    <t>https://git.kernel.org/pub/scm/linux/kernel/git/torvalds/linux.git/commit/?id=93340e10b9c5fc86730d149636e0aa8b47bb5a34</t>
  </si>
  <si>
    <t>CVE-2023-3212</t>
  </si>
  <si>
    <t>A NULL pointer dereference issue was found in the gfs2 file system in the Linux kernel. It occurs on corrupt gfs2 file systems when the evict code tries to reference the journal descriptor structure after it has been freed and set to NULL. A privileged local user could use this flaw to cause a kernel panic.</t>
  </si>
  <si>
    <t>CVE-2023-3161</t>
  </si>
  <si>
    <t>A flaw was found in the Framebuffer Console (fbcon) in the Linux Kernel. When providing font-&gt;width and font-&gt;height greater than 32 to fbcon_set_font, since there are no checks in place, a shift-out-of-bounds occurs leading to undefined behavior and possible denial of service.</t>
  </si>
  <si>
    <t>CVE-2023-3159</t>
  </si>
  <si>
    <t>A use after free issue was discovered in driver/firewire in outbound_phy_packet_callback in the Linux Kernel. In this flaw a local attacker with special privilege may cause a use after free problem when queue_event() fails.</t>
  </si>
  <si>
    <t>No for now.</t>
  </si>
  <si>
    <t>https://github.com/torvalds/linux/commit/b7c81f80246fac44077166f3e07103affe6db8ff</t>
  </si>
  <si>
    <t>CVE-2023-3141</t>
  </si>
  <si>
    <t>A use-after-free flaw was found in r592_remove in drivers/memstick/host/r592.c in media access in the Linux Kernel. This flaw allows a local attacker to crash the system at device disconnect, possibly leading to a kernel information leak.</t>
  </si>
  <si>
    <t>https://git.kernel.org/pub/scm/linux/kernel/git/torvalds/linux.git/commit/?id=63264422785021704c39b38f65a78ab9e4a186d7</t>
  </si>
  <si>
    <t>CVE-2023-3117</t>
  </si>
  <si>
    <t>A use-after-free flaw was found in the Netfilter subsystem of the Linux kernel when processing named and anonymous sets in batch requests, which can lead to performing arbitrary reads and writes in kernel memory. This flaw allows a local user with CAP_NET_ADMIN capability to crash or potentially escalate their privileges on the system.</t>
  </si>
  <si>
    <t>CVE-2023-3111</t>
  </si>
  <si>
    <t>A use after free vulnerability was found in prepare_to_relocate in fs/btrfs/relocation.c in btrfs in the Linux Kernel. This possible flaw can be triggered by calling btrfs_ioctl_balance() before calling btrfs_ioctl_defrag().</t>
  </si>
  <si>
    <t>CVE-2023-3108</t>
  </si>
  <si>
    <t>A flaw was found in the subsequent get_user_pages_fast in the Linux kernel’s interface for symmetric key cipher algorithms in the skcipher_recvmsg of crypto/algif_skcipher.c function. This flaw allows a local user to crash the system.</t>
  </si>
  <si>
    <t>CVE-2023-3106</t>
  </si>
  <si>
    <t>A NULL pointer dereference vulnerability was found in netlink_dump. This issue can occur when the Netlink socket receives the message(sendmsg) for the XFRM_MSG_GETSA, XFRM_MSG_GETPOLICY type message, and the DUMP flag is set and can cause a denial of service or possibly another unspecified impact. Due to the nature of the flaw, privilege escalation cannot be fully ruled out, although it is unlikely.</t>
  </si>
  <si>
    <t>CVE-2023-3090</t>
  </si>
  <si>
    <t>A heap out-of-bounds write vulnerability in the Linux Kernel ipvlan network driver can be exploited to achieve local privilege escalation.\n\nThe out-of-bounds write is caused by missing skb-&gt;cb  initialization in the ipvlan network driver. The vulnerability is reachable if CONFIG_IPVLAN is enabled.\n\n\nWe recommend upgrading past commit 90cbed5247439a966b645b34eb0a2e037836ea8e.</t>
  </si>
  <si>
    <t>SKB has a scratchpad buffer (skb-&gt;cb) that could be used by any layer. Some one uses it and it is not reset. OOB could happen because of that.</t>
  </si>
  <si>
    <t>https://git.kernel.org/pub/scm/linux/kernel/git/torvalds/linux.git/commit/?id=90cbed5247439a966b645b34eb0a2e037836ea8e</t>
  </si>
  <si>
    <t>CVE-2023-3022</t>
  </si>
  <si>
    <t>A flaw was found in the IPv6 module of the Linux kernel. The arg.result was not used consistently in fib6_rule_lookup, sometimes holding rt6_info and other times fib6_info. This was not accounted for in other parts of the code where rt6_info was expected unconditionally, potentially leading to a kernel panic in fib6_rule_suppress.</t>
  </si>
  <si>
    <t>CVE-2023-3006</t>
  </si>
  <si>
    <t>A known cache speculation vulnerability, known as Branch History Injection (BHI) or Spectre-BHB, becomes actual again for the new hw AmpereOne. Spectre-BHB is similar to Spectre v2, except that malicious code uses the shared branch history (stored in the CPU Branch History Buffer, or BHB) to influence mispredicted branches within the victim's hardware context. Once that occurs, speculation caused by the mispredicted branches can cause cache allocation. This issue leads to obtaining information that should not be accessible.</t>
  </si>
  <si>
    <t>CVE-2023-2985</t>
  </si>
  <si>
    <t>A use after free flaw was found in hfsplus_put_super in fs/hfsplus/super.c in the Linux Kernel. This flaw could allow a local user to cause a denial of service problem.</t>
  </si>
  <si>
    <t>CVE-2023-2898</t>
  </si>
  <si>
    <t>There is a null-pointer-dereference flaw found in f2fs_write_end_io in fs/f2fs/data.c in the Linux kernel. This flaw allows a local privileged user to cause a denial of service problem.</t>
  </si>
  <si>
    <t>CVE-2023-2860</t>
  </si>
  <si>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</si>
  <si>
    <t>CVE-2023-2598</t>
  </si>
  <si>
    <t>A flaw was found in the fixed buffer registration code for io_uring (io_sqe_buffer_register in io_uring/rsrc.c) in the Linux kernel that allows out-of-bounds access to physical memory beyond the end of the buffer. This flaw enables full local privilege escalation.</t>
  </si>
  <si>
    <t>CVE-2023-2513</t>
  </si>
  <si>
    <t>A use-after-free vulnerability was found in the Linux kernel's ext4 filesystem in the way it handled the extra inode size for extended attributes. This flaw could allow a privileged local user to cause a system crash or other undefined behaviors.</t>
  </si>
  <si>
    <t>CVE-2023-2430</t>
  </si>
  <si>
    <t>A vulnerability was found due to missing lock for IOPOLL flaw in io_cqring_event_overflow() in io_uring.c in Linux Kernel. This flaw allows a local attacker with user privilege to trigger a Denial of Service threat.</t>
  </si>
  <si>
    <t>CVE-2023-2269</t>
  </si>
  <si>
    <t>A denial of service problem was found, due to a possible recursive locking scenario, resulting in a deadlock in table_clear in drivers/md/dm-ioctl.c in the Linux Kernel Device Mapper-Multipathing sub-component.</t>
  </si>
  <si>
    <t>For now. This is a deadlock</t>
  </si>
  <si>
    <t>https://lore.kernel.org/lkml/ZD1xyZxb3rHot8PV@redhat.com/t/</t>
  </si>
  <si>
    <t>CVE-2023-2236</t>
  </si>
  <si>
    <t>A use-after-free vulnerability in the Linux Kernel io_uring subsystem can be exploited to achieve local privilege escalation.\n\nBoth io_install_fixed_file and its callers call fput in a file in case of an error, causing a reference underflow which leads to a use-after-free vulnerability.\n\nWe recommend upgrading past commit 9d94c04c0db024922e886c9fd429659f22f48ea4.</t>
  </si>
  <si>
    <t>CVE-2023-2235</t>
  </si>
  <si>
    <t>A use-after-free vulnerability in the Linux Kernel Performance Events system can be exploited to achieve local privilege escalation.\n\nThe perf_group_detach function did not check the event's siblings' attach_state before calling add_event_to_groups(), but remove_on_exec made it possible to call list_del_event() on before detaching from their group, making it possible to use a dangling pointer causing a use-after-free vulnerability.\n\nWe recommend upgrading past commit fd0815f632c24878e325821943edccc7fde947a2.</t>
  </si>
  <si>
    <t>CVE-2023-2194</t>
  </si>
  <si>
    <t>An out-of-bounds write vulnerability was found in the Linux kernel's SLIMpro I2C device driver. The userspace "data-&gt;block[0]" variable was not capped to a number between 0-255 and was used as the size of a memcpy, possibly writing beyond the end of dma_buffer. This flaw could allow a local privileged user to crash the system or potentially achieve code execution.</t>
  </si>
  <si>
    <t>https://github.com/torvalds/linux/commit/92fbb6d1296f</t>
  </si>
  <si>
    <t>CVE-2023-2177</t>
  </si>
  <si>
    <t>A null pointer dereference issue was found in the sctp network protocol in net/sctp/stream_sched.c in Linux Kernel. If stream_in allocation is failed, stream_out is freed which would further be accessed. A local user could use this flaw to crash the system or potentially cause a denial of service.</t>
  </si>
  <si>
    <t>CVE-2023-2176</t>
  </si>
  <si>
    <t>A vulnerability was found in compare_netdev_and_ip in drivers/infiniband/core/cma.c in RDMA in the Linux Kernel. The improper cleanup results in out-of-boundary read, where a local user can utilize this problem to crash the system or escalation of privilege.</t>
  </si>
  <si>
    <t>https://www.spinics.net/lists/linux-rdma/msg114749.html</t>
  </si>
  <si>
    <t>CVE-2023-2166</t>
  </si>
  <si>
    <t>A null pointer dereference issue was found in can protocol in net/can/af_can.c in the Linux before Linux. ml_priv may not be initialized in the receive path of CAN frames. A local user could use this flaw to crash the system or potentially cause a denial of service.</t>
  </si>
  <si>
    <t>CVE-2023-2163</t>
  </si>
  <si>
    <t>Incorrect verifier pruning in BPF in Linux Kernel &gt;=5.4 leads to unsafe\ncode paths being incorrectly marked as safe, resulting in arbitrary read/write in\nkernel memory, lateral privilege escalation, and container escape.</t>
  </si>
  <si>
    <t>CVE-2023-2162</t>
  </si>
  <si>
    <t>A use-after-free vulnerability was found in iscsi_sw_tcp_session_create in drivers/scsi/iscsi_tcp.c in SCSI sub-component in the Linux Kernel. In this flaw an attacker could leak kernel internal information.</t>
  </si>
  <si>
    <t>The driver advertises a pointer to the kernel and deallocates it. Userspace is accessing memory while the kernel can free it.
Yes because the abstraction can make ref-counting congruent across the driver and kernel.</t>
  </si>
  <si>
    <t>https://www.spinics.net/lists/linux-scsi/msg181542.html</t>
  </si>
  <si>
    <t>revisit</t>
  </si>
  <si>
    <t>CVE-2023-2156</t>
  </si>
  <si>
    <t>A flaw was found in the networking subsystem of the Linux kernel within the handling of the RPL protocol. This issue results from the lack of proper handling of user-supplied data, which can lead to an assertion failure. This may allow an unauthenticated remote attacker to create a denial of service condition on the system.</t>
  </si>
  <si>
    <t>CVE-2023-2124</t>
  </si>
  <si>
    <t>An out-of-bounds memory access flaw was found in the Linux kernel’s XFS file system in how a user restores an XFS image after failure (with a dirty log journal). This flaw allows a local user to crash or potentially escalate their privileges on the system.</t>
  </si>
  <si>
    <t>CVE-2023-2019</t>
  </si>
  <si>
    <t>A flaw was found in the Linux kernel's netdevsim device driver, within the scheduling of events. This issue results from the improper management of a reference count. This may allow an attacker to create a denial of service condition on the system.</t>
  </si>
  <si>
    <t>https://github.com/torvalds/linux/commit/180a6a3ee60a</t>
  </si>
  <si>
    <t>CVE-2023-2008</t>
  </si>
  <si>
    <t>A flaw was found in the Linux kernel's udmabuf device driver. The specific flaw exists within a fault handler. The issue results from the lack of proper validation of user-supplied data, which can result in a memory access past the end of an array. An attacker can leverage this vulnerability to escalate privileges and execute arbitrary code in the context of the kernel.</t>
  </si>
  <si>
    <t>https://github.com/torvalds/linux/commit/05b252cccb2e5c3f56119d25de684b4f810ba4</t>
  </si>
  <si>
    <t>CVE-2023-2007</t>
  </si>
  <si>
    <t>The specific flaw exists within the DPT I2O Controller driver. The issue results from the lack of proper locking when performing operations on an object. An attacker can leverage this in conjunction with other vulnerabilities to escalate privileges and execute arbitrary code in the context of the kernel.</t>
  </si>
  <si>
    <t>https://github.com/torvalds/linux/commit/b04e75a4a8a81887386a0d2dbf605a48e779d2a0</t>
  </si>
  <si>
    <t>CVE-2023-2006</t>
  </si>
  <si>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</si>
  <si>
    <t>CVE-2023-2002</t>
  </si>
  <si>
    <t>A vulnerability was found in the HCI sockets implementation due to a missing capability check in net/bluetooth/hci_sock.c in the Linux Kernel. This flaw allows an attacker to unauthorized execution of management commands, compromising the confidentiality, integrity, and availability of Bluetooth communication.</t>
  </si>
  <si>
    <t>CVE-2023-1998</t>
  </si>
  <si>
    <t>The Linux kernel allows userspace processes to enable mitigations by calling prctl with PR_SET_SPECULATION_CTRL which disables the speculation feature as well as by using seccomp. We had noticed that on VMs of at least one major cloud provider, the kernel still left the victim process exposed to attacks in some cases even after enabling the spectre-BTI mitigation with prctl. The same behavior can be observed on a bare-metal machine when forcing the mitigation to IBRS on boot command line.\n\nThis happened because when plain IBRS was enabled (not enhanced IBRS), the kernel had some logic that determined that STIBP was not needed. The IBRS bit implicitly protects against cross-thread branch target injection. However, with legacy IBRS, the IBRS bit was cleared on returning to userspace, due to performance reasons, which disabled the implicit STIBP and left userspace threads vulnerable to cross-thread branch target injection against which STIBP protects.</t>
  </si>
  <si>
    <t>CVE-2023-1990</t>
  </si>
  <si>
    <t>A use-after-free flaw was found in ndlc_remove in drivers/nfc/st-nci/ndlc.c in the Linux Kernel. This flaw could allow an attacker to crash the system due to a race problem.</t>
  </si>
  <si>
    <t>https://lore.kernel.org/all/20230312160837.2040857-1-zyytlz.wz@163.com/</t>
  </si>
  <si>
    <t>CVE-2023-1989</t>
  </si>
  <si>
    <t>A use-after-free flaw was found in btsdio_remove in drivers\bluetooth\btsdio.c in the Linux Kernel. In this flaw, a call to btsdio_remove with an unfinished job, may cause a race problem leading to a UAF on hdev devices.</t>
  </si>
  <si>
    <t>https://git.kernel.org/pub/scm/linux/kernel/git/torvalds/linux.git/commit/drivers/bluetooth/btsdio.c?id=73f7b171b7c09139eb3c6a5677c200dc1be5f318</t>
  </si>
  <si>
    <t>CVE-2023-1872</t>
  </si>
  <si>
    <t>A use-after-free vulnerability in the Linux Kernel io_uring system can be exploited to achieve local privilege escalation.\n\nThe io_file_get_fixed function lacks the presence of ctx-&gt;uring_lock which can lead to a Use-After-Free vulnerability due a race condition with fixed files getting unregistered.\n\nWe recommend upgrading past commit da24142b1ef9fd5d36b76e36bab328a5b27523e8.</t>
  </si>
  <si>
    <t>CVE-2023-1859</t>
  </si>
  <si>
    <t>A use-after-free flaw was found in xen_9pfs_front_removet in net/9p/trans_xen.c in Xen transport for 9pfs in the Linux Kernel. This flaw could allow a local attacker to crash the system due to a race problem, possibly leading to a kernel information leak.</t>
  </si>
  <si>
    <t>CVE-2023-1855</t>
  </si>
  <si>
    <t>A use-after-free flaw was found in xgene_hwmon_remove in drivers/hwmon/xgene-hwmon.c in the Hardware Monitoring Linux Kernel Driver (xgene-hwmon). This flaw could allow a local attacker to crash the system due to a race problem. This vulnerability could even lead to a kernel information leak problem.</t>
  </si>
  <si>
    <t>https://github.com/torvalds/linux/commit/cb090e64cf25602b9adaf32d5dfc9c8bec493cd1</t>
  </si>
  <si>
    <t>CVE-2023-1838</t>
  </si>
  <si>
    <t>A use-after-free flaw was found in vhost_net_set_backend in drivers/vhost/net.c in virtio network subcomponent in the Linux kernel due to a double fget. This flaw could allow a local attacker to crash the system, and could even lead to a kernel information leak problem.</t>
  </si>
  <si>
    <t>https://lore.kernel.org/netdev/20220516084213.26854-1-jasowang@redhat.com/T/</t>
  </si>
  <si>
    <t>CVE-2023-1829</t>
  </si>
  <si>
    <t>A use-after-free vulnerability in the Linux Kernel traffic control index filter (tcindex) can be exploited to achieve local privilege escalation. The tcindex_delete function which does not properly deactivate filters in case of a perfect hashes while deleting the underlying structure which can later lead to double freeing the structure. A local attacker user can use this vulnerability to elevate its privileges to root.\nWe recommend upgrading past commit 8c710f75256bb3cf05ac7b1672c82b92c43f3d28.</t>
  </si>
  <si>
    <t>CVE-2023-1670</t>
  </si>
  <si>
    <t>A flaw use after free in the Linux kernel Xircom 16-bit PCMCIA (PC-card) Ethernet driver was found.A local user could use this flaw to crash the system or potentially escalate their privileges on the system.</t>
  </si>
  <si>
    <t>https://lore.kernel.org/all/20230316161526.1568982-1-zyytlz.wz@163.com/</t>
  </si>
  <si>
    <t>CVE-2023-1652</t>
  </si>
  <si>
    <t>A use-after-free flaw was found in nfsd4_ssc_setup_dul in fs/nfsd/nfs4proc.c in the NFS filesystem in the Linux Kernel. This issue could allow a local attacker to crash the system or it may lead to a kernel information leak problem.</t>
  </si>
  <si>
    <t>CVE-2023-1637</t>
  </si>
  <si>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</si>
  <si>
    <t>CVE-2023-1611</t>
  </si>
  <si>
    <t>A use-after-free flaw was found in btrfs_search_slot in fs/btrfs/ctree.c in btrfs in the Linux Kernel.This flaw allows an attacker to crash the system and possibly cause a kernel information lea</t>
  </si>
  <si>
    <t>CVE-2023-1583</t>
  </si>
  <si>
    <t>A NULL pointer dereference was found in io_file_bitmap_get in io_uring/filetable.c in the io_uring sub-component in the Linux Kernel. When fixed files are unregistered, some context information (file_alloc_{start,end} and alloc_hint) is not cleared. A subsequent request that has auto index selection enabled via IORING_FILE_INDEX_ALLOC can cause a NULL pointer dereference. An unprivileged user can use the flaw to cause a system crash.</t>
  </si>
  <si>
    <t>CVE-2023-1582</t>
  </si>
  <si>
    <t>A race problem was found in fs/proc/task_mmu.c in the memory management sub-component in the Linux kernel. This issue may allow a local attacker with user privilege to cause a denial of service.</t>
  </si>
  <si>
    <t>CVE-2023-1513</t>
  </si>
  <si>
    <t>A flaw was found in KVM. When calling the KVM_GET_DEBUGREGS ioctl, on 32-bit systems, there might be some uninitialized portions of the kvm_debugregs structure that could be copied to userspace, causing an information leak.</t>
  </si>
  <si>
    <t>CVE-2023-1476</t>
  </si>
  <si>
    <t>A use-after-free flaw was found in the Linux kernel’s mm/mremap memory address space accounting source code. This issue occurs due to a race condition between rmap walk and mremap, allowing a local user to crash the system or potentially escalate their privileges on the system.</t>
  </si>
  <si>
    <t>CVE-2023-1390</t>
  </si>
  <si>
    <t>A remote denial of service vulnerability was found in the Linux kernel’s TIPC kernel module. The while loop in tipc_link_xmit() hits an unknown state while attempting to parse SKBs, which are not in the queue. Sending two small UDP packets to a system with a UDP bearer results in the CPU utilization for the system to instantly spike to 100%, causing a denial of service condition.</t>
  </si>
  <si>
    <t>CVE-2023-1382</t>
  </si>
  <si>
    <t>A data race flaw was found in the Linux kernel, between where con is allocated and con-&gt;sock is set. This issue leads to a NULL pointer dereference when accessing con-&gt;sock-&gt;sk in net/tipc/topsrv.c in the tipc protocol in the Linux kernel.</t>
  </si>
  <si>
    <t>CVE-2023-1380</t>
  </si>
  <si>
    <t>A slab-out-of-bound read problem was found in brcmf_get_assoc_ies in drivers/net/wireless/broadcom/brcm80211/brcmfmac/cfg80211.c in the Linux Kernel. This issue could occur when assoc_info-&gt;req_len data is bigger than the size of the buffer, defined as WL_EXTRA_BUF_MAX, leading to a denial of service.</t>
  </si>
  <si>
    <t>https://lore.kernel.org/linux-wireless/20230309104457.22628-1-jisoo.jang@yonsei.ac.kr/T/#u</t>
  </si>
  <si>
    <t>CVE-2023-1295</t>
  </si>
  <si>
    <t>A time-of-check to time-of-use issue exists in io_uring subsystem's IORING_OP_CLOSE operation in the Linux kernel's versions 5.6 - 5.11 (inclusive), which allows a local user to elevate their privileges to root. Introduced in b5dba59e0cf7e2cc4d3b3b1ac5fe81ddf21959eb, patched in 9eac1904d3364254d622bf2c771c4f85cd435fc2, backported to stable in 788d0824269bef539fe31a785b1517882eafed93.</t>
  </si>
  <si>
    <t>CVE-2023-1281</t>
  </si>
  <si>
    <t>Use After Free vulnerability in Linux kernel traffic control index filter (tcindex) allows Privilege Escalation. The imperfect hash area can be updated while packets are traversing, which will cause a use-after-free when 'tcf_exts_exec()' is called with the destroyed tcf_ext. A local attacker user can use this vulnerability to elevate its privileges to root.\nThis issue affects Linux Kernel: from 4.14 before git commit ee059170b1f7e94e55fa6cadee544e176a6e59c2.</t>
  </si>
  <si>
    <t>CVE-2023-1252</t>
  </si>
  <si>
    <t>A use-after-free flaw was found in the Linux kernel’s Ext4 File System in how a user triggers several file operations simultaneously with the overlay FS usage. This flaw allows a local user to crash or potentially escalate their privileges on the system. Only if patch 9a2544037600 ("ovl: fix use after free in struct ovl_aio_req") not applied yet, the kernel could be affected.</t>
  </si>
  <si>
    <t>CVE-2023-1249</t>
  </si>
  <si>
    <t>A use-after-free flaw was found in the Linux kernel’s core dump subsystem. This flaw allows a local user to crash the system. Only if patch 390031c94211 ("coredump: Use the vma snapshot in fill_files_note") not applied yet, then kernel could be affected.</t>
  </si>
  <si>
    <t>CVE-2023-1206</t>
  </si>
  <si>
    <t>A hash collision flaw was found in the IPv6 connection lookup table in the Linux kernel’s IPv6 functionality when a user makes a new kind of SYN flood attack. A user located in the local network or with a high bandwidth connection can increase the CPU usage of the server that accepts IPV6 connections up to 95%.</t>
  </si>
  <si>
    <t>CVE-2023-1195</t>
  </si>
  <si>
    <t>A use-after-free flaw was found in reconn_set_ipaddr_from_hostname in fs/cifs/connect.c in the Linux kernel. The issue occurs when it forgets to set the free pointer server-&gt;hostname to NULL, leading to an invalid pointer request.</t>
  </si>
  <si>
    <t>CVE-2023-1194</t>
  </si>
  <si>
    <t>An out-of-bounds (OOB) memory read flaw was found in parse_lease_state in the KSMBD implementation of the in-kernel samba server and CIFS in the Linux kernel. When an attacker sends the CREATE command with a malformed payload to KSMBD, due to a missing check of `NameOffset` in the `parse_lease_state()` function, the `create_context` object can access invalid memory.</t>
  </si>
  <si>
    <t>CVE-2023-1193</t>
  </si>
  <si>
    <t>A use-after-free flaw was found in setup_async_work in the KSMBD implementation of the in-kernel samba server and CIFS in the Linux kernel. This issue could allow an attacker to crash the system by accessing freed work.</t>
  </si>
  <si>
    <t>CVE-2023-1192</t>
  </si>
  <si>
    <t>A use-after-free flaw was found in smb2_is_status_io_timeout() in CIFS in the Linux Kernel. After CIFS transfers response data to a system call, there are still local variable points to the memory region, and if the system call frees it faster than CIFS uses it, CIFS will access a free memory region, leading to a denial of service.</t>
  </si>
  <si>
    <t>CVE-2023-1118</t>
  </si>
  <si>
    <t>A flaw use after free in the Linux kernel integrated infrared receiver/transceiver driver was found in the way user detaching rc device. A local user could use this flaw to crash the system or potentially escalate their privileges on the system.</t>
  </si>
  <si>
    <t>https://github.com/torvalds/linux/commit/29b0589a865b6f66d141d79b2dd1373e4e50fe17</t>
  </si>
  <si>
    <t>CVE-2023-1095</t>
  </si>
  <si>
    <t>In nf_tables_updtable, if nf_tables_table_enable returns an error, nft_trans_destroy is called to free the transaction object. nft_trans_destroy() calls list_del(), but the transaction was never placed on a list -- the list head is all zeroes, this results in a NULL pointer dereference.</t>
  </si>
  <si>
    <t>CVE-2023-1079</t>
  </si>
  <si>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</si>
  <si>
    <t>CVE-2023-1078</t>
  </si>
  <si>
    <t>A flaw was found in the Linux Kernel in RDS (Reliable Datagram Sockets) protocol. The rds_rm_zerocopy_callback() uses list_entry() on the head of a list causing a type confusion. Local user can trigger this with rds_message_put(). Type confusion leads to `struct rds_msg_zcopy_info *info` actually points to something else that is potentially controlled by local user. It is known how to trigger this, which causes an out of bounds access, and a lock corruption.</t>
  </si>
  <si>
    <t>CVE-2023-1077</t>
  </si>
  <si>
    <t>In the Linux kernel, pick_next_rt_entity() may return a type confused entry, not detected by the BUG_ON condition, as the confused entry will not be NULL, but list_head.The buggy error condition would lead to a type confused entry with the list head,which would then be used as a type confused sched_rt_entity,causing memory corruption.</t>
  </si>
  <si>
    <t>CVE-2023-1076</t>
  </si>
  <si>
    <t>A flaw was found in the Linux Kernel. The tun/tap sockets have their socket UID hardcoded to 0 due to a type confusion in their initialization function. While it will be often correct, as tuntap devices require CAP_NET_ADMIN, it may not always be the case, e.g., a non-root user only having that capability. This would make tun/tap sockets being incorrectly treated in filtering/routing decisions, possibly bypassing network filters.</t>
  </si>
  <si>
    <t>CVE-2023-1075</t>
  </si>
  <si>
    <t>A flaw was found in the Linux Kernel. The tls_is_tx_ready() incorrectly checks for list emptiness, potentially accessing a type confused entry to the list_head, leaking the last byte of the confused field that overlaps with rec-&gt;tx_ready.</t>
  </si>
  <si>
    <t>CVE-2023-1074</t>
  </si>
  <si>
    <t>A memory leak flaw was found in the Linux kernel's Stream Control Transmission Protocol. This issue may occur when a user starts a malicious networking service and someone connects to this service. This could allow a local user to starve resources, causing a denial of service.</t>
  </si>
  <si>
    <t>CVE-2023-1073</t>
  </si>
  <si>
    <t>A memory corruption flaw was found in the Linux kernel’s human interface device (HID) subsystem in how a user inserts a malicious USB device. This flaw allows a local user to crash or potentially escalate their privileges on the system.</t>
  </si>
  <si>
    <t>CVE-2023-0615</t>
  </si>
  <si>
    <t>A memory leak flaw and potential divide by zero and Integer overflow was found in the Linux kernel V4L2 and vivid test code functionality. This issue occurs when a user triggers ioctls, such as VIDIOC_S_DV_TIMINGS ioctl. This could allow a local user to crash the system if vivid test code enabled.</t>
  </si>
  <si>
    <t>CVE-2023-0597</t>
  </si>
  <si>
    <t>A flaw possibility of memory leak in the Linux kernel cpu_entry_area mapping of X86 CPU data to memory was found in the way user can guess location of exception stack(s) or other important data. A local user could use this flaw to get access to some important data with expected location in memory.</t>
  </si>
  <si>
    <t>CVE-2023-0590</t>
  </si>
  <si>
    <t>A use-after-free flaw was found in qdisc_graft in net/sched/sch_api.c in the Linux Kernel due to a race problem. This flaw leads to a denial of service issue. If patch ebda44da44f6 ("net: sched: fix race condition in qdisc_graft()") not applied yet, then kernel could be affected.</t>
  </si>
  <si>
    <t>CVE-2023-0469</t>
  </si>
  <si>
    <t>A use-after-free flaw was found in io_uring/filetable.c in io_install_fixed_file in the io_uring subcomponent in the Linux Kernel during call cleanup. This flaw may lead to a denial of service.</t>
  </si>
  <si>
    <t>CVE-2023-0468</t>
  </si>
  <si>
    <t>A use-after-free flaw was found in io_uring/poll.c in io_poll_check_events in the io_uring subcomponent in the Linux Kernel due to a race condition of poll_refs. This flaw may cause a NULL pointer dereference.</t>
  </si>
  <si>
    <t>CVE-2023-0461</t>
  </si>
  <si>
    <t>There is a use-after-free vulnerability in the Linux Kernel which can be exploited to achieve local privilege escalation. To reach the vulnerability kernel configuration flag CONFIG_TLS or CONFIG_XFRM_ESPINTCP has to be configured, but the operation does not require any privilege.\n\nThere is a use-after-free bug of icsk_ulp_data of a struct inet_connection_sock.\n\nWhen CONFIG_TLS is enabled, user can install a tls context (struct tls_context) on a connected tcp socket. The context is not cleared if this socket is disconnected and reused as a listener. If a new socket is created from the listener, the context is inherited and vulnerable.\n\nThe setsockopt TCP_ULP operation does not require any privilege.\n\nWe recommend upgrading past commit 2c02d41d71f90a5168391b6a5f2954112ba2307c</t>
  </si>
  <si>
    <t>CVE-2023-0459</t>
  </si>
  <si>
    <t>Copy_from_user on 64-bit versions of the Linux kernel does not implement the __uaccess_begin_nospec allowing a user to bypass the "access_ok" check and pass a kernel pointer to copy_from_user(). This would allow an attacker to leak information. We recommend upgrading beyond commit 74e19ef0ff8061ef55957c3abd71614ef0f42f47</t>
  </si>
  <si>
    <t>CVE-2023-0458</t>
  </si>
  <si>
    <t>A speculative pointer dereference problem exists in the Linux Kernel on the do_prlimit() function. The resource argument value is controlled and is used in pointer arithmetic for the 'rlim' variable and can be used to leak the contents. We recommend upgrading past version 6.1.8 or commit 739790605705ddcf18f21782b9c99ad7d53a8c11</t>
  </si>
  <si>
    <t>CVE-2023-0394</t>
  </si>
  <si>
    <t>A NULL pointer dereference flaw was found in rawv6_push_pending_frames in net/ipv6/raw.c in the network subcomponent in the Linux kernel. This flaw causes the system to crash.</t>
  </si>
  <si>
    <t>CVE-2023-0386</t>
  </si>
  <si>
    <t>A flaw was found in the Linux kernel, where unauthorized access to the execution of the setuid file with capabilities was found in the Linux kernel’s OverlayFS subsystem in how a user copies a capable file from a nosuid mount into another mount. This uid mapping bug allows a local user to escalate their privileges on the system.</t>
  </si>
  <si>
    <t>CVE-2023-0266</t>
  </si>
  <si>
    <t>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t>
  </si>
  <si>
    <t>CVE-2023-0240</t>
  </si>
  <si>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</si>
  <si>
    <t>CVE-2023-0210</t>
  </si>
  <si>
    <t>A bug affects the Linux kernel’s ksmbd NTLMv2 authentication and is known to crash the OS immediately in Linux-based systems.</t>
  </si>
  <si>
    <t>CVE-2023-0179</t>
  </si>
  <si>
    <t>A buffer overflow vulnerability was found in the Netfilter subsystem in the Linux Kernel. This issue could allow the leakage of both stack and heap addresses, and potentially allow Local Privilege Escalation to the root user via arbitrary code execution.</t>
  </si>
  <si>
    <t>CVE-2023-0160</t>
  </si>
  <si>
    <t>A deadlock flaw was found in the Linux kernel’s BPF subsystem. This flaw allows a local user to potentially crash the system.</t>
  </si>
  <si>
    <t>CVE-2023-0122</t>
  </si>
  <si>
    <t>A NULL pointer dereference vulnerability in the Linux kernel NVMe functionality, in nvmet_setup_auth(), allows an attacker to perform a Pre-Auth Denial of Service (DoS) attack on a remote machine. Affected versions v6.0-rc1 to v6.0-rc3, fixed in v6.0-rc4.</t>
  </si>
  <si>
    <t>CVE-2023-0045</t>
  </si>
  <si>
    <t>The current implementation of the prctl syscall does not issue an IBPB immediately during the syscall. The ib_prctl_set  function updates the Thread Information Flags (TIFs) for the task and updates the SPEC_CTRL MSR on the function __speculation_ctrl_update, but the IBPB is only issued on the next schedule, when the TIF bits are checked. This leaves the victim vulnerable to values already injected on the BTB, prior to the prctl syscall.  The patch that added the support for the conditional mitigation via prctl (ib_prctl_set) dates back to the kernel 4.9.176.\n\nWe recommend upgrading past commit a664ec9158eeddd75121d39c9a0758016097fa96</t>
  </si>
  <si>
    <t>CVE-2023-0030</t>
  </si>
  <si>
    <t>A use-after-free flaw was found in the Linux kernel’s nouveau driver in how a user triggers a memory overflow that causes the nvkm_vma_tail function to fail. This flaw allows a local user to crash or potentially escalate their privileges on the system.</t>
  </si>
  <si>
    <t>CVE-2022-48502</t>
  </si>
  <si>
    <t>An issue was discovered in the Linux kernel before 6.2. The ntfs3 subsystem does not properly check for correctness during disk reads, leading to an out-of-bounds read in ntfs_set_ea in fs/ntfs3/xattr.c.</t>
  </si>
  <si>
    <t>CVE-2022-48425</t>
  </si>
  <si>
    <t>In the Linux kernel through 6.2.7, fs/ntfs3/inode.c has an invalid kfree because it does not validate MFT flags before replaying logs.</t>
  </si>
  <si>
    <t>CVE-2022-48424</t>
  </si>
  <si>
    <t>In the Linux kernel before 6.1.3, fs/ntfs3/inode.c does not validate the attribute name offset. An unhandled page fault may occur.</t>
  </si>
  <si>
    <t>CVE-2022-48423</t>
  </si>
  <si>
    <t>In the Linux kernel before 6.1.3, fs/ntfs3/record.c does not validate resident attribute names. An out-of-bounds write may occur.</t>
  </si>
  <si>
    <t>CVE-2022-47929</t>
  </si>
  <si>
    <t>In the Linux kernel before 6.1.6, a NULL pointer dereference bug in the traffic control subsystem allows an unprivileged user to trigger a denial of service (system crash) via a crafted traffic control configuration that is set up with "tc qdisc" and "tc class" commands. This affects qdisc_graft in net/sched/sch_api.c.</t>
  </si>
  <si>
    <t>CVE-2022-42432</t>
  </si>
  <si>
    <t>This vulnerability allows local attackers to disclose sensitive information on affected installations of the Linux Kernel 6.0-rc2. An attacker must first obtain the ability to execute high-privileged code on the target system in order to exploit this vulnerability. The specific flaw exists within the nft_osf_eval function. The issue results from the lack of proper initialization of memory prior to accessing it. An attacker can leverage this in conjunction with other vulnerabilities to execute arbitrary code in the context of the kernel. Was ZDI-CAN-18540.</t>
  </si>
  <si>
    <t>CVE-2022-41858</t>
  </si>
  <si>
    <t>A flaw was found in the Linux kernel. A NULL pointer dereference may occur while a slip driver is in progress to detach in sl_tx_timeout in drivers/net/slip/slip.c. This issue could allow an attacker to crash the system or leak internal kernel information.</t>
  </si>
  <si>
    <t>https://github.com/torvalds/linux/commit/ec4eb8a86ade4d22633e1da2a7d85a846b7d1798</t>
  </si>
  <si>
    <t>CVE-2022-4842</t>
  </si>
  <si>
    <t>A flaw NULL Pointer Dereference in the Linux kernel NTFS3 driver function attr_punch_hole() was found. A local user could use this flaw to crash the system.</t>
  </si>
  <si>
    <t>https://lore.kernel.org/ntfs3/784f82c4-de71-b8c3-afd6-468869a369af@paragon-software.com/T/#t</t>
  </si>
  <si>
    <t>CVE-2022-4744</t>
  </si>
  <si>
    <t>A double-free flaw was found in the Linux kernel’s TUN/TAP device driver functionality in how a user registers the device when the register_netdevice function fails (NETDEV_REGISTER notifier). This flaw allows a local user to crash or potentially escalate their privileges on the system.</t>
  </si>
  <si>
    <t>https://git.kernel.org/pub/scm/linux/kernel/git/netdev/net.git/commit/?id=158b515f703e</t>
  </si>
  <si>
    <t>CVE-2022-4696</t>
  </si>
  <si>
    <t>There exists a use-after-free vulnerability in the Linux kernel through io_uring and the IORING_OP_SPLICE operation. If IORING_OP_SPLICE is missing the IO_WQ_WORK_FILES flag, which signals that the operation won't use current-&gt;nsproxy, so its reference counter is not increased. This assumption is not always true as calling io_splice on specific files will call the get_uts function which will use current-&gt;nsproxy leading to invalidly decreasing its reference counter later causing the use-after-free vulnerability. We recommend upgrading to version 5.10.160 or above</t>
  </si>
  <si>
    <t>CVE-2022-4543</t>
  </si>
  <si>
    <t>A flaw named "EntryBleed" was found in the Linux Kernel Page Table Isolation (KPTI). This issue could allow a local attacker to leak KASLR base via prefetch side-channels based on TLB timing for Intel systems.</t>
  </si>
  <si>
    <t>CVE-2022-4382</t>
  </si>
  <si>
    <t>A use-after-free flaw caused by a race among the superblock operations in the gadgetfs Linux driver was found. It could be triggered by yanking out a device that is running the gadgetfs side.</t>
  </si>
  <si>
    <t>https://lore.kernel.org/linux-usb/Y5dV11OoM3ojxNHy@rowland.harvard.edu/</t>
  </si>
  <si>
    <t>CVE-2022-4379</t>
  </si>
  <si>
    <t>A use-after-free vulnerability was found in __nfs42_ssc_open() in fs/nfs/nfs4file.c in the Linux kernel. This flaw allows an attacker to conduct a remote denial</t>
  </si>
  <si>
    <t>CVE-2022-4378</t>
  </si>
  <si>
    <t>A stack overflow flaw was found in the Linux kernel's SYSCTL subsystem in how a user changes certain kernel parameters and variables. This flaw allows a local user to crash or potentially escalate their privileges on the system.</t>
  </si>
  <si>
    <t>CVE-2022-4139</t>
  </si>
  <si>
    <t>An incorrect TLB flush issue was found in the Linux kernel’s GPU i915 kernel driver, potentially leading to random memory corruption or data leaks. This flaw could allow a local user to crash the system or escalate their privileges on the system.</t>
  </si>
  <si>
    <t>https://github.com/torvalds/linux/commit/04aa64375f48a5d430b5550d9271f8428883e550</t>
  </si>
  <si>
    <t>CVE-2022-4095</t>
  </si>
  <si>
    <t>A use-after-free flaw was found in Linux kernel before 5.19.2. This issue occurs in cmd_hdl_filter in drivers/staging/rtl8712/rtl8712_cmd.c, allowing an attacker to launch a local denial of service attack and gain escalation of privileges.</t>
  </si>
  <si>
    <t>https://git.kernel.org/pub/scm/linux/kernel/git/torvalds/linux.git/commit/drivers/staging/rtl8712/rtl8712_cmd.c?id=e230a4455ac3e9b112f0367d1b8e255e141afae0</t>
  </si>
  <si>
    <t>CVE-2022-3977</t>
  </si>
  <si>
    <t>A use-after-free flaw was found in the Linux kernel MCTP (Management Component Transport Protocol) functionality. This issue occurs when a user simultaneously calls DROPTAG ioctl and socket close happens, which could allow a local user to crash the system or potentially escalate their privileges on the system.</t>
  </si>
  <si>
    <t>CVE-2022-3707</t>
  </si>
  <si>
    <t>A double-free memory flaw was found in the Linux kernel. The Intel GVT-g graphics driver triggers VGA card system resource overload, causing a fail in the intel_gvt_dma_map_guest_page function. This issue could allow a local user to crash the system.</t>
  </si>
  <si>
    <t>https://lore.kernel.org/all/20221007013708.1946061-1-zyytlz.wz@163.com/</t>
  </si>
  <si>
    <t>CVE-2022-3628</t>
  </si>
  <si>
    <t>A buffer overflow flaw was found in the Linux kernel Broadcom Full MAC Wi-Fi driver. This issue occurs when a user connects to a malicious USB device. This can allow a local user to crash the system or escalate their privileges.</t>
  </si>
  <si>
    <t>https://git.kernel.org/pub/scm/linux/kernel/git/torvalds/linux.git/patch/drivers/net/wireless/broadcom/brcm80211/brcmfmac/fweh.c?id=6788ba8aed4e28e90f72d68a9d794e34eac17295</t>
  </si>
  <si>
    <t>CVE-2022-3424</t>
  </si>
  <si>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</si>
  <si>
    <t>https://github.com/torvalds/linux/commit/643a16a0eb1d6ac23744bb6e90a00fc21148a9dc</t>
  </si>
  <si>
    <t>CVE-2022-2196</t>
  </si>
  <si>
    <t>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t>
  </si>
  <si>
    <t>CVE-2021-3923</t>
  </si>
  <si>
    <t>A flaw was found in the Linux kernel's implementation of RDMA over infiniband. An attacker with a privileged local account can leak kernel stack information when issuing commands to the /dev/infiniband/rdma_cm device node. While this access is unlikely to leak sensitive user information, it can be further used to defeat existing kernel protection mechanisms.</t>
  </si>
  <si>
    <t>CVE-2020-36766</t>
  </si>
  <si>
    <t>An issue was discovered in the Linux kernel before 5.8.6. drivers/media/cec/core/cec-api.c leaks one byte of kernel memory on specific hardware to unprivileged users, because of directly assigning log_addrs with a hole in the struct.</t>
  </si>
  <si>
    <t>https://github.com/torvalds/linux/commit/6c42227c3467549ddc65efe99c869021d2f4a570</t>
  </si>
  <si>
    <t>CVE-2020-36694</t>
  </si>
  <si>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</si>
  <si>
    <t>CVE-2020-36691</t>
  </si>
  <si>
    <t>An issue was discovered in the Linux kernel before 5.8. lib/nlattr.c allows attackers to cause a denial of service (unbounded recursion) via a nested Netlink policy with a back reference.</t>
  </si>
  <si>
    <t>CVE-2020-11935</t>
  </si>
  <si>
    <t>It was discovered that aufs improperly managed inode reference counts in the vfsub_dentry_open() method. A local attacker could use this vulnerability to cause a denial of service attack.</t>
  </si>
  <si>
    <t>https://grsecurity.net/reports_of_cves_death_greatly_exaggerated</t>
  </si>
  <si>
    <t>https://opensourcesecurity.io/2021/03/30/its-time-to-fix-cve/</t>
  </si>
  <si>
    <t>https://github.com/gregkh/presentation-cve-is-dead/blob/master/cve-linux-kernel.pdf</t>
  </si>
  <si>
    <t>Integer overflow/underflow</t>
  </si>
  <si>
    <t>Protocol violation-&gt;UAF</t>
  </si>
  <si>
    <t>Rust data structures</t>
  </si>
  <si>
    <t>- Return type violation</t>
  </si>
  <si>
    <t>- Lifetimes</t>
  </si>
  <si>
    <t>- Buffer overflow</t>
  </si>
  <si>
    <t>- Reference counting</t>
  </si>
  <si>
    <t>Semantic violation</t>
  </si>
  <si>
    <t>Logic errors</t>
  </si>
  <si>
    <t>Information leak</t>
  </si>
  <si>
    <t xml:space="preserve"> </t>
  </si>
  <si>
    <t>RFL abstraction</t>
  </si>
  <si>
    <t>Sub kind</t>
  </si>
  <si>
    <t>CVE-2022-47946</t>
  </si>
  <si>
    <t>An issue was discovered in the Linux kernel 5.10.x before 5.10.155. A use-after-free in io_sqpoll_wait_sq in fs/io_uring.c allows an attacker to crash the kernel, resulting in denial of service. finish_wait can be skipped. An attack can occur in some situations by forking a process and then quickly terminating it. NOTE: later kernel versions, such as the 5.15 longterm series, substantially changed the implementation of io_sqpoll_wait_sq.</t>
  </si>
  <si>
    <t>CVE-2022-47943</t>
  </si>
  <si>
    <t>An issue was discovered in ksmbd in the Linux kernel 5.15 through 5.19 before 5.19.2. There is an out-of-bounds read and OOPS for SMB2_WRITE, when there is a large length in the zero DataOffset case.</t>
  </si>
  <si>
    <t>CVE-2022-47942</t>
  </si>
  <si>
    <t>An issue was discovered in ksmbd in the Linux kernel 5.15 through 5.19 before 5.19.2. There is a heap-based buffer overflow in set_ntacl_dacl, related to use of SMB2_QUERY_INFO_HE after a malformed SMB2_SET_INFO_HE command.</t>
  </si>
  <si>
    <t>CVE-2022-47941</t>
  </si>
  <si>
    <t>An issue was discovered in ksmbd in the Linux kernel 5.15 through 5.19 before 5.19.2. fs/ksmbd/smb2pdu.c omits a kfree call in certain smb2_handle_negotiate error conditions, aka a memory leak.</t>
  </si>
  <si>
    <t>CVE-2022-47940</t>
  </si>
  <si>
    <t>An issue was discovered in ksmbd in the Linux kernel 5.15 through 5.18 before 5.18.18. fs/ksmbd/smb2pdu.c lacks length validation in the non-padding case in smb2_write.</t>
  </si>
  <si>
    <t>CVE-2022-47939</t>
  </si>
  <si>
    <t>An issue was discovered in ksmbd in the Linux kernel 5.15 through 5.19 before 5.19.2. fs/ksmbd/smb2pdu.c has a use-after-free and OOPS for SMB2_TREE_DISCONNECT.</t>
  </si>
  <si>
    <t>CVE-2022-47938</t>
  </si>
  <si>
    <t>An issue was discovered in ksmbd in the Linux kernel 5.15 through 5.19 before 5.19.2. fs/ksmbd/smb2misc.c has an out-of-bounds read and OOPS for SMB2_TREE_CONNECT.</t>
  </si>
  <si>
    <t>CVE-2022-47521</t>
  </si>
  <si>
    <t>An issue was discovered in the Linux kernel before 6.0.11. Missing validation of IEEE80211_P2P_ATTR_CHANNEL_LIST in drivers/net/wireless/microchip/wilc1000/cfg80211.c in the WILC1000 wireless driver can trigger a heap-based buffer overflow when parsing the operating channel attribute from Wi-Fi management frames.</t>
  </si>
  <si>
    <t>Vec</t>
  </si>
  <si>
    <t xml:space="preserve">Length check missing. Rust vec will help but input sanitization still required </t>
  </si>
  <si>
    <t>https://github.com/torvalds/linux/commit/f9b62f9843c7b0afdaecabbcebf1dbba18599408</t>
  </si>
  <si>
    <t>CVE-2022-47520</t>
  </si>
  <si>
    <t>An issue was discovered in the Linux kernel before 6.0.11. Missing offset validation in drivers/net/wireless/microchip/wilc1000/hif.c in the WILC1000 wireless driver can trigger an out-of-bounds read when parsing a Robust Security Network (RSN) information element from a Netlink packet.</t>
  </si>
  <si>
    <t>Either runtime panic or compiletime assertion must happen.
If rsn_ie gets reimplemented in rust as a vec, it might still trigger panic</t>
  </si>
  <si>
    <t>https://github.com/torvalds/linux/commit/cd21d99e595ec1d8721e1058dcdd4f1f7de1d793</t>
  </si>
  <si>
    <t>CVE-2022-47519</t>
  </si>
  <si>
    <t>An issue was discovered in the Linux kernel before 6.0.11. Missing validation of IEEE80211_P2P_ATTR_OPER_CHANNEL in drivers/net/wireless/microchip/wilc1000/cfg80211.c in the WILC1000 wireless driver can trigger an out-of-bounds write when parsing the channel list attribute from Wi-Fi management frames.</t>
  </si>
  <si>
    <t>Length validation. Simialr to CVE-2022-47521</t>
  </si>
  <si>
    <t>https://github.com/torvalds/linux/commit/051ae669e4505abbe05165bebf6be7922de11f41</t>
  </si>
  <si>
    <t>CVE-2022-47518</t>
  </si>
  <si>
    <t>An issue was discovered in the Linux kernel before 6.0.11. Missing validation of the number of channels in drivers/net/wireless/microchip/wilc1000/cfg80211.c in the WILC1000 wireless driver can trigger a heap-based buffer overflow when copying the list of operating channels from Wi-Fi management frames.</t>
  </si>
  <si>
    <t xml:space="preserve">memset arguments can cause OOB write, 
RDS will panic. </t>
  </si>
  <si>
    <t>https://github.com/torvalds/linux/commit/0cdfa9e6f0915e3d243e2393bfa8a22e12d553b0</t>
  </si>
  <si>
    <t>CVE-2022-45934</t>
  </si>
  <si>
    <t>An issue was discovered in the Linux kernel through 6.0.10. l2cap_config_req in net/bluetooth/l2cap_core.c has an integer wraparound via L2CAP_CONF_REQ packets.</t>
  </si>
  <si>
    <t>CVE-2022-45919</t>
  </si>
  <si>
    <t>An issue was discovered in the Linux kernel through 6.0.10. In drivers/media/dvb-core/dvb_ca_en50221.c, a use-after-free can occur is there is a disconnect after an open, because of the lack of a wait_event.</t>
  </si>
  <si>
    <t>Mutex</t>
  </si>
  <si>
    <t xml:space="preserve">The bug is UAF, which after rust rewrite, it must
be fixed with mutex. P is not required, because rust will not allow race condition. </t>
  </si>
  <si>
    <t>https://lore.kernel.org/linux-media/20221121063308.GA33821@ubuntu/T/#u</t>
  </si>
  <si>
    <t>CVE-2022-45888</t>
  </si>
  <si>
    <t>An issue was discovered in the Linux kernel through 6.0.9. drivers/char/xillybus/xillyusb.c has a race condition and use-after-free during physical removal of a USB device.</t>
  </si>
  <si>
    <t>UAF, should be fixed by mutex</t>
  </si>
  <si>
    <t>https://lore.kernel.org/all/20221022175404.GA375335@ubuntu/</t>
  </si>
  <si>
    <t>CVE-2022-45887</t>
  </si>
  <si>
    <t>An issue was discovered in the Linux kernel through 6.0.9. drivers/media/usb/ttusb-dec/ttusb_dec.c has a memory leak because of the lack of a dvb_frontend_detach call.</t>
  </si>
  <si>
    <t>None</t>
  </si>
  <si>
    <t>This memory leak is caused by incorrect implementation of free method</t>
  </si>
  <si>
    <t>https://lore.kernel.org/linux-media/20221115131822.6640-5-imv4bel@gmail.com/</t>
  </si>
  <si>
    <t>CVE-2022-45886</t>
  </si>
  <si>
    <t>An issue was discovered in the Linux kernel through 6.0.9. drivers/media/dvb-core/dvb_net.c has a .disconnect versus dvb_device_open race condition that leads to a use-after-free.</t>
  </si>
  <si>
    <t xml:space="preserve">
below are similar to above protocal violation where it is some race condition bug. It is completely implementation dependent, but as long as developers follows correctly given carefully reasoned abstractions, such as mutex, they should easily be able to rewrite those driver code without any race conditions. </t>
  </si>
  <si>
    <t>https://lore.kernel.org/linux-media/20221115131822.6640-3-imv4bel@gmail.com/</t>
  </si>
  <si>
    <t>HW removal, DVB NET</t>
  </si>
  <si>
    <t>CVE-2022-45885</t>
  </si>
  <si>
    <t>An issue was discovered in the Linux kernel through 6.0.9. drivers/media/dvb-core/dvb_frontend.c has a race condition that can cause a use-after-free when a device is disconnected.</t>
  </si>
  <si>
    <t xml:space="preserve">UAF, race, fixed by rust mutex. equivalent rust Program won't compile </t>
  </si>
  <si>
    <t>https://lore.kernel.org/linux-media/20221115131822.6640-2-imv4bel@gmail.com/</t>
  </si>
  <si>
    <t>CVE-2022-45884</t>
  </si>
  <si>
    <t>An issue was discovered in the Linux kernel through 6.0.9. drivers/media/dvb-core/dvbdev.c has a use-after-free, related to dvb_register_device dynamically allocating fops.</t>
  </si>
  <si>
    <t>https://lore.kernel.org/linux-media/20221115131822.6640-1-imv4bel@gmail.com/</t>
  </si>
  <si>
    <t>CVE-2022-45869</t>
  </si>
  <si>
    <t>A race condition in the x86 KVM subsystem in the Linux kernel through 6.1-rc6 allows guest OS users to cause a denial of service (host OS crash or host OS memory corruption) when nested virtualisation and the TDP MMU are enabled.</t>
  </si>
  <si>
    <t>CVE-2022-44034</t>
  </si>
  <si>
    <t>An issue was discovered in the Linux kernel through 6.0.6. drivers/char/pcmcia/scr24x_cs.c has a race condition and resultant use-after-free if a physically proximate attacker removes a PCMCIA device while calling open(), aka a race condition between scr24x_open() and scr24x_remove().</t>
  </si>
  <si>
    <t xml:space="preserve">UAF, race, fixed by rust mutex and alwaysRefernece trait </t>
  </si>
  <si>
    <t>https://lore.kernel.org/lkml/20220919101825.GA313940@ubuntu/</t>
  </si>
  <si>
    <t>HW removal, PCMCIA</t>
  </si>
  <si>
    <t>CVE-2022-44033</t>
  </si>
  <si>
    <t>An issue was discovered in the Linux kernel through 6.0.6. drivers/char/pcmcia/cm4040_cs.c has a race condition and resultant use-after-free if a physically proximate attacker removes a PCMCIA device while calling open(), aka a race condition between cm4040_open() and reader_detach().</t>
  </si>
  <si>
    <t xml:space="preserve">UAF, race, can be fixed by rust mutex.  </t>
  </si>
  <si>
    <t>https://lore.kernel.org/lkml/20220919040457.GA302681@ubuntu/</t>
  </si>
  <si>
    <t>CVE-2022-44032</t>
  </si>
  <si>
    <t>An issue was discovered in the Linux kernel through 6.0.6. drivers/char/pcmcia/cm4000_cs.c has a race condition and resultant use-after-free if a physically proximate attacker removes a PCMCIA device while calling open(), aka a race condition between cmm_open() and cm4000_detach().</t>
  </si>
  <si>
    <t>https://lore.kernel.org/lkml/20220919040701.GA302806@ubuntu/</t>
  </si>
  <si>
    <t>CVE-2022-43945</t>
  </si>
  <si>
    <t>The Linux kernel NFSD implementation prior to versions 5.19.17 and 6.0.2 are vulnerable to buffer overflow. NFSD tracks the number of pages held by each NFSD thread by combining the receive and send buffers of a remote procedure call (RPC) into a single array of pages. A client can force the send buffer to shrink by sending an RPC message over TCP with garbage data added at the end of the message. The RPC message with garbage data is still correctly formed according to the specification and is passed forward to handlers. Vulnerable code in NFSD is not expecting the oversized request and writes beyond the allocated buffer space. CVSS:3.1/AV:N/AC:L/PR:L/UI:N/S:U/C:N/I:N/A:H</t>
  </si>
  <si>
    <t>CVE-2022-43750</t>
  </si>
  <si>
    <t>drivers/usb/mon/mon_bin.c in usbmon in the Linux kernel before 5.19.15 and 6.x before 6.0.1 allows a user-space client to corrupt the monitor's internal memory.</t>
  </si>
  <si>
    <t>Broken by design. If you allow Userspace to write to some memory (be it rust or C), then this is going to happen. Rust won't magically solve this.</t>
  </si>
  <si>
    <t>https://git.kernel.org/pub/scm/linux/kernel/git/torvalds/linux.git/commit/?id=a659daf63d16aa883be42f3f34ff84235c302198</t>
  </si>
  <si>
    <t>CVE-2022-42896</t>
  </si>
  <si>
    <t>There are use-after-free vulnerabilities in the Linux kernel's net/bluetooth/l2cap_core.c's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t>
  </si>
  <si>
    <t>CVE-2022-42895</t>
  </si>
  <si>
    <t>There is an infoleak vulnerability in the Linux kernel's net/bluetooth/l2cap_core.c's l2cap_parse_conf_req function which can be used to leak kernel pointers remotely. We recommend upgrading past commit https://github.com/torvalds/linux/commit/b1a2cd50c0357f243b7435a732b4e62ba3157a2e https://www.google.com/url</t>
  </si>
  <si>
    <t>CVE-2022-42722</t>
  </si>
  <si>
    <t>In the Linux kernel 5.8 through 5.19.x before 5.19.16, local attackers able to inject WLAN frames into the mac80211 stack could cause a NULL pointer dereference denial-of-service attack against the beacon protection of P2P devices.</t>
  </si>
  <si>
    <t>CVE-2022-42721</t>
  </si>
  <si>
    <t>A list management bug in BSS handling in the mac80211 stack in the Linux kernel 5.1 through 5.19.x before 5.19.16 could be used by local attackers (able to inject WLAN frames) to corrupt a linked list and, in turn, potentially execute code.</t>
  </si>
  <si>
    <t>CVE-2022-42720</t>
  </si>
  <si>
    <t>Various refcounting bugs in the multi-BSS handling in the mac80211 stack in the Linux kernel 5.1 through 5.19.x before 5.19.16 could be used by local attackers (able to inject WLAN frames) to trigger use-after-free conditions to potentially execute code.</t>
  </si>
  <si>
    <t>CVE-2022-42719</t>
  </si>
  <si>
    <t>A use-after-free in the mac80211 stack when parsing a multi-BSSID element in the Linux kernel 5.2 through 5.19.x before 5.19.16 could be used by attackers (able to inject WLAN frames) to crash the kernel and potentially execute code.</t>
  </si>
  <si>
    <t>CVE-2022-42703</t>
  </si>
  <si>
    <t>mm/rmap.c in the Linux kernel before 5.19.7 has a use-after-free related to leaf anon_vma double reuse.</t>
  </si>
  <si>
    <t>CVE-2022-42329</t>
  </si>
  <si>
    <t>Guests can trigger deadlock in Linux netback driver T[his CNA information record relates to multiple CVEs; the text explains which aspects/vulnerabilities correspond to which CVE.] The patch for XSA-392 introduced another issue which might result in a deadlock when trying to free the SKB of a packet dropped due to the XSA-392 handling (CVE-2022-42328). Additionally when dropping packages for other reasons the same deadlock could occur in case of netpoll being active for the interface the xen-netback driver is connected to (CVE-2022-42329).</t>
  </si>
  <si>
    <t>CVE-2022-42328</t>
  </si>
  <si>
    <t>CVE-2022-41850</t>
  </si>
  <si>
    <t>roccat_report_event in drivers/hid/hid-roccat.c in the Linux kernel through 5.19.12 has a race condition and resultant use-after-free in certain situations where a report is received while copying a report-&gt;value is in progress.</t>
  </si>
  <si>
    <t>kernel was able to kfree from a thread, when another thread was copying the data to userspace using copy_to_user
If the mutubality rules were followed, then this won't happen.
Can this be applied to all the HW race condition bugs?</t>
  </si>
  <si>
    <t>https://lore.kernel.org/all/20220904193115.GA28134@ubuntu/t/#u</t>
  </si>
  <si>
    <t>CVE-2022-41849</t>
  </si>
  <si>
    <t>drivers/video/fbdev/smscufx.c in the Linux kernel through 5.19.12 has a race condition and resultant use-after-free if a physically proximate attacker removes a USB device while calling open(), aka a race condition between ufx_ops_open and ufx_usb_disconnect.</t>
  </si>
  <si>
    <t>https://lore.kernel.org/all/20220925133243.GA383897@ubuntu/T/</t>
  </si>
  <si>
    <t>HW removal, video</t>
  </si>
  <si>
    <t>CVE-2022-41848</t>
  </si>
  <si>
    <t>drivers/char/pcmcia/synclink_cs.c in the Linux kernel through 5.19.12 has a race condition and resultant use-after-free if a physically proximate attacker removes a PCMCIA device while calling ioctl, aka a race condition between mgslpc_ioctl and mgslpc_detach.</t>
  </si>
  <si>
    <t>https://lore.kernel.org/lkml/20220919040251.GA302541@ubuntu/T/#rc85e751f467b3e6f9ccef92cfa7fb8a6cc50c270</t>
  </si>
  <si>
    <t>CVE-2022-41674</t>
  </si>
  <si>
    <t>An issue was discovered in the Linux kernel before 5.19.16. Attackers able to inject WLAN frames could cause a buffer overflow in the ieee80211_bss_info_update function in net/mac80211/scan.c.</t>
  </si>
  <si>
    <t>CVE-2022-41222</t>
  </si>
  <si>
    <t>mm/mremap.c in the Linux kernel before 5.13.3 has a use-after-free via a stale TLB because an rmap lock is not held during a PUD move.</t>
  </si>
  <si>
    <t>CVE-2022-41218</t>
  </si>
  <si>
    <t>In drivers/media/dvb-core/dmxdev.c in the Linux kernel through 5.19.10, there is a use-after-free caused by refcount races, affecting dvb_demux_open and dvb_dmxdev_release.</t>
  </si>
  <si>
    <t>https://lore.kernel.org/all/20220908132754.30532-1-tiwai@suse.de/</t>
  </si>
  <si>
    <t>HW removal, dvb</t>
  </si>
  <si>
    <t>CVE-2022-40768</t>
  </si>
  <si>
    <t>drivers/scsi/stex.c in the Linux kernel through 5.19.9 allows local users to obtain sensitive information from kernel memory because stex_queuecommand_lck lacks a memset for the PASSTHRU_CMD case.</t>
  </si>
  <si>
    <t>All value in safe rust be intilized.</t>
  </si>
  <si>
    <t>https://lore.kernel.org/all/20220908145154.2284098-1-gregkh@linuxfoundation.org/</t>
  </si>
  <si>
    <t>CVE-2022-40476</t>
  </si>
  <si>
    <t>A null pointer dereference issue was discovered in fs/io_uring.c in the Linux kernel before 5.15.62. A local user could use this flaw to crash the system or potentially cause a denial of service.</t>
  </si>
  <si>
    <t>CVE-2022-40307</t>
  </si>
  <si>
    <t>An issue was discovered in the Linux kernel through 5.19.8. drivers/firmware/efi/capsule-loader.c has a race condition with a resultant use-after-free.</t>
  </si>
  <si>
    <t>UAF</t>
  </si>
  <si>
    <t>https://github.com/torvalds/linux/commit/9cb636b5f6a8cc6d1b50809ec8f8d33ae0c84c95</t>
  </si>
  <si>
    <t>Software removal</t>
  </si>
  <si>
    <t>CVE-2022-40133</t>
  </si>
  <si>
    <t>A use-after-free(UAF) vulnerability was found in function 'vmw_execbuf_tie_context' in drivers/gpu/vmxgfx/vmxgfx_execbuf.c in Linux kernel's vmwgfx driver with device file '/dev/dri/renderD128 (or Dxxx)'. This flaw allows a local attacker with a user account on the system to gain privilege, causing a denial of service(DoS).</t>
  </si>
  <si>
    <t>TBD</t>
  </si>
  <si>
    <t>The patch needs a whole day to analyze</t>
  </si>
  <si>
    <t>https://patchwork.freedesktop.org/patch/514388/</t>
  </si>
  <si>
    <t>CVE-2022-39842</t>
  </si>
  <si>
    <t>** DISPUTED ** An issue was discovered in the Linux kernel before 5.19. In pxa3xx_gcu_write in drivers/video/fbdev/pxa3xx-gcu.c, the count parameter has a type conflict of size_t versus int, causing an integer overflow and bypassing the size check. After that, because it is used as the third argument to copy_from_user(), a heap overflow may occur. NOTE: the original discoverer disputes that the overflow can actually happen.</t>
  </si>
  <si>
    <t>Rustc flags</t>
  </si>
  <si>
    <t xml:space="preserve">
If a programmer insist on using `as` type cast in rust, it will result in similar behavior as c. 
if a programmer follows rust compiler error message, it will result in panic.  </t>
  </si>
  <si>
    <t>https://github.com/torvalds/linux/commit/a09d2d00af53b43c6f11e6ab3cb58443c2cac8a7</t>
  </si>
  <si>
    <t>CVE-2022-39190</t>
  </si>
  <si>
    <t>An issue was discovered in net/netfilter/nf_tables_api.c in the Linux kernel before 5.19.6. A denial of service can occur upon binding to an already bound chain.</t>
  </si>
  <si>
    <t>CVE-2022-39189</t>
  </si>
  <si>
    <t>An issue was discovered the x86 KVM subsystem in the Linux kernel before 5.18.17. Unprivileged guest users can compromise the guest kernel because TLB flush operations are mishandled in certain KVM_VCPU_PREEMPTED situations.</t>
  </si>
  <si>
    <t>CVE-2022-39188</t>
  </si>
  <si>
    <t>An issue was discovered in include/asm-generic/tlb.h in the Linux kernel before 5.19. Because of a race condition (unmap_mapping_range versus munmap), a device driver can free a page while it still has stale TLB entries. This only occurs in situations with VM_PFNMAP VMAs.</t>
  </si>
  <si>
    <t>CVE-2022-38457</t>
  </si>
  <si>
    <t>Only vague details are available and there is no upstream fix</t>
  </si>
  <si>
    <t>https://bugzilla.openanolis.cn/show_bug.cgi?id=2074</t>
  </si>
  <si>
    <t>CVE-2022-38096</t>
  </si>
  <si>
    <t>A NULL pointer dereference vulnerability was found in vmwgfx driver in drivers/gpu/vmxgfx/vmxgfx_execbuf.c in GPU component of Linux kernel with device file '/dev/dri/renderD128 (or Dxxx)'. This flaw allows a local attacker with a user account on the system to gain privilege, causing a denial of service(DoS).</t>
  </si>
  <si>
    <t>Only vague details are available and there is no upstream fix. if the CVE exist, it seem to be a null_ptr deref.</t>
  </si>
  <si>
    <t>https://bugzilla.openanolis.cn/show_bug.cgi?id=2073</t>
  </si>
  <si>
    <t>CVE-2022-36946</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</si>
  <si>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</si>
  <si>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CVE-2022-36879</t>
  </si>
  <si>
    <t>An issue was discovered in the Linux kernel through 5.18.14. xfrm_expand_policies in net/xfrm/xfrm_policy.c can cause a refcount to be dropped twice.</t>
  </si>
  <si>
    <t>CVE-2022-36402</t>
  </si>
  <si>
    <t>An integer overflow vulnerability was found in vmwgfx driver in drivers/gpu/vmxgfx/vmxgfx_execbuf.c in GPU component of Linux kernel with device file '/dev/dri/renderD128 (or Dxxx)'. This flaw allows a local attacker with a user account on the system to gain privilege, causing a denial of service(DoS).</t>
  </si>
  <si>
    <t>No fix available upstream. But in general if the index is improperly validated, rust would give a runtime assertion/panic. Have to understand more on how panics are handled in the kernel.</t>
  </si>
  <si>
    <t>https://bugzilla.openanolis.cn/show_bug.cgi?id=2072</t>
  </si>
  <si>
    <t>CVE-2022-36280</t>
  </si>
  <si>
    <t>An out-of-bounds(OOB) memory access vulnerability was found in vmwgfx driver in drivers/gpu/vmxgfx/vmxgfx_kms.c in GPU component in the Linux kernel with device file '/dev/dri/renderD128 (or Dxxx)'. This flaw allows a local attacker with a user account on the system to gain privilege, causing a denial of service(DoS).</t>
  </si>
  <si>
    <t>Enum type check failed to validate lower bound. RFL enforces integer check during runtime</t>
  </si>
  <si>
    <t>https://github.com/torvalds/linux/commit/14abdfae508228a7307f7491b5c4215ae70c6542</t>
  </si>
  <si>
    <t>CVE-2022-36123</t>
  </si>
  <si>
    <t>The Linux kernel before 5.18.13 lacks a certain clear operation for the block starting symbol (.bss). This allows Xen PV guest OS users to cause a denial of service or gain privileges.</t>
  </si>
  <si>
    <t>CVE-2022-34918</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</si>
  <si>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</si>
  <si>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CVE-2022-34495</t>
  </si>
  <si>
    <t>rpmsg_probe in drivers/rpmsg/virtio_rpmsg_bus.c in the Linux kernel before 5.18.4 has a double free.</t>
  </si>
  <si>
    <t>Ownership Model</t>
  </si>
  <si>
    <t xml:space="preserve">Possible double free, rust ownership model prevent sharing mutable references.However the correct implementation </t>
  </si>
  <si>
    <t>https://github.com/torvalds/linux/commit/c2eecefec5df1306eafce28ccdf1ca159a552ecc</t>
  </si>
  <si>
    <t>CVE-2022-34494</t>
  </si>
  <si>
    <t>rpmsg_virtio_add_ctrl_dev in drivers/rpmsg/virtio_rpmsg_bus.c in the Linux kernel before 5.18.4 has a double free.</t>
  </si>
  <si>
    <t xml:space="preserve">Possible double free, rust ownership model prevent sharing mutable references </t>
  </si>
  <si>
    <t>https://github.com/torvalds/linux/commit/1680939e9ecf7764fba8689cfb3429c2fe2bb23c</t>
  </si>
  <si>
    <t>CVE-2022-33981</t>
  </si>
  <si>
    <t>drivers/block/floppy.c in the Linux kernel before 5.17.6 is vulnerable to a denial of service, because of a concurrency use-after-free flaw after deallocating raw_cmd in the raw_cmd_ioctl function.</t>
  </si>
  <si>
    <t>If the interface is designed correctly, this should be prevented, provided this is not triggered by manipulating the physical hardware.</t>
  </si>
  <si>
    <t>https://github.com/torvalds/linux/commit/233087ca063686964a53c829d547c7571e3f67bf#diff-2328145f01c030dfc00a0b4965ed1615765985a125b7d0d25bf9201856f96717</t>
  </si>
  <si>
    <t>CVE-2022-33744</t>
  </si>
  <si>
    <t>Arm guests can cause Dom0 DoS via PV devices When mapping pages of guests on Arm, dom0 is using an rbtree to keep track of the foreign mappings. Updating of that rbtree is not always done completely with the related lock held, resulting in a small race window, which can be used by unprivileged guests via PV devices to cause inconsistencies of the rbtree. These inconsistencies can lead to Denial of Service (DoS) of dom0, e.g. by causing crashes or the inability to perform further mappings of other guests' memory pages.</t>
  </si>
  <si>
    <t>CVE-2022-33743</t>
  </si>
  <si>
    <t>network backend may cause Linux netfront to use freed SKBs While adding logic to support XDP (eXpress Data Path), a code label was moved in a way allowing for SKBs having references (pointers) retained for further processing to nevertheless be freed.</t>
  </si>
  <si>
    <t>CVE-2022-33742</t>
  </si>
  <si>
    <t>Linux disk/nic frontends data leaks T[his CNA information record relates to multiple CVEs; the text explains which aspects/vulnerabilities correspond to which CVE.] Linux Block and Network PV device frontends don't zero memory regions before sharing them with the backend (CVE-2022-26365, CVE-2022-33740). Additionally the granularity of the grant table doesn't allow sharing less than a 4K page, leading to unrelated data residing in the same 4K page as data shared with a backend being accessible by such backend (CVE-2022-33741, CVE-2022-33742).</t>
  </si>
  <si>
    <t>CVE-2022-33741</t>
  </si>
  <si>
    <t>CVE-2022-33740</t>
  </si>
  <si>
    <t>CVE-2022-32981</t>
  </si>
  <si>
    <t>An issue was discovered in the Linux kernel through 5.18.3 on powerpc 32-bit platforms. There is a buffer overflow in ptrace PEEKUSER and POKEUSER (aka PEEKUSR and POKEUSR) when accessing floating point registers.</t>
  </si>
  <si>
    <t>CVE-2022-32296</t>
  </si>
  <si>
    <t>The Linux kernel before 5.17.9 allows TCP servers to identify clients by observing what source ports are used. This occurs because of use of Algorithm 4 ("Double-Hash Port Selection Algorithm") of RFC 6056.</t>
  </si>
  <si>
    <t>CVE-2022-32250</t>
  </si>
  <si>
    <t>net/netfilter/nf_tables_api.c in the Linux kernel through 5.18.1 allows a local user (able to create user/net namespaces) to escalate privileges to root because an incorrect NFT_STATEFUL_EXPR check leads to a use-after-free.</t>
  </si>
  <si>
    <t>CVE-2022-30594</t>
  </si>
  <si>
    <t>The Linux kernel before 5.17.2 mishandles seccomp permissions. The PTRACE_SEIZE code path allows attackers to bypass intended restrictions on setting the PT_SUSPEND_SECCOMP flag.</t>
  </si>
  <si>
    <t>CVE-2022-29968</t>
  </si>
  <si>
    <t>An issue was discovered in the Linux kernel through 5.17.5. io_rw_init_file in fs/io_uring.c lacks initialization of kiocb-&gt;private.</t>
  </si>
  <si>
    <t>CVE-2022-29582</t>
  </si>
  <si>
    <t>In the Linux kernel before 5.17.3, fs/io_uring.c has a use-after-free due to a race condition in io_uring timeouts. This can be triggered by a local user who has no access to any user namespace; however, the race condition perhaps can only be exploited infrequently.</t>
  </si>
  <si>
    <t>CVE-2022-29581</t>
  </si>
  <si>
    <t>Improper Update of Reference Count vulnerability in net/sched of Linux Kernel allows local attacker to cause privilege escalation to root. This issue affects: Linux Kernel versions prior to 5.18; version 4.14 and later versions.</t>
  </si>
  <si>
    <t>CVE-2022-29156</t>
  </si>
  <si>
    <t>drivers/infiniband/ulp/rtrs/rtrs-clt.c in the Linux kernel before 5.16.12 has a double free related to rtrs_clt_dev_release.</t>
  </si>
  <si>
    <t>The free path has to follow a specific protocol and accurate Ref counting to know when this can be freed.</t>
  </si>
  <si>
    <t>https://github.com/torvalds/linux/commit/8700af2cc18c919b2a83e74e0479038fd113c15d</t>
  </si>
  <si>
    <t>CVE-2022-28893</t>
  </si>
  <si>
    <t>The SUNRPC subsystem in the Linux kernel through 5.17.2 can call xs_xprt_free before ensuring that sockets are in the intended state.</t>
  </si>
  <si>
    <t>CVE-2022-28796</t>
  </si>
  <si>
    <t>jbd2_journal_wait_updates in fs/jbd2/transaction.c in the Linux kernel before 5.17.1 has a use-after-free caused by a transaction_t race condition.</t>
  </si>
  <si>
    <t>CVE-2022-28390</t>
  </si>
  <si>
    <t>ems_usb_start_xmit in drivers/net/can/usb/ems_usb.c in the Linux kernel through 5.17.1 has a double free.</t>
  </si>
  <si>
    <t>https://github.com/torvalds/linux/commit/c70222752228a62135cee3409dccefd494a24646</t>
  </si>
  <si>
    <t>CVE-2022-28389</t>
  </si>
  <si>
    <t>mcba_usb_start_xmit in drivers/net/can/usb/mcba_usb.c in the Linux kernel through 5.17.1 has a double free.</t>
  </si>
  <si>
    <t>https://github.com/torvalds/linux/commit/04c9b00ba83594a29813d6b1fb8fdc93a3915174</t>
  </si>
  <si>
    <t>CVE-2022-28388</t>
  </si>
  <si>
    <t>usb_8dev_start_xmit in drivers/net/can/usb/usb_8dev.c in the Linux kernel through 5.17.1 has a double free.</t>
  </si>
  <si>
    <t>https://github.com/torvalds/linux/commit/3d3925ff6433f98992685a9679613a2cc97f3ce2</t>
  </si>
  <si>
    <t>CVE-2022-28356</t>
  </si>
  <si>
    <t>In the Linux kernel before 5.17.1, a refcount leak bug was found in net/llc/af_llc.c.</t>
  </si>
  <si>
    <t>CVE-2022-27950</t>
  </si>
  <si>
    <t>In drivers/hid/hid-elo.c in the Linux kernel before 5.16.11, a memory leak exists for a certain hid_parse error condition.</t>
  </si>
  <si>
    <t>Aref</t>
  </si>
  <si>
    <t xml:space="preserve">RFL has Aref spport which cane be adopted, </t>
  </si>
  <si>
    <t>https://git.kernel.org/pub/scm/linux/kernel/git/torvalds/linux.git/commit/?id=817b8b9c5396d2b2d92311b46719aad5d3339dbe</t>
  </si>
  <si>
    <t>CVE-2022-27666</t>
  </si>
  <si>
    <t>A heap buffer overflow flaw was found in IPsec ESP transformation code in net/ipv4/esp4.c and net/ipv6/esp6.c. This flaw allows a local attacker with a normal user privilege to overwrite kernel heap objects and may cause a local privilege escalation threat.</t>
  </si>
  <si>
    <t>CVE-2022-27223</t>
  </si>
  <si>
    <t>In drivers/usb/gadget/udc/udc-xilinx.c in the Linux kernel before 5.16.12, the endpoint index is not validated and might be manipulated by the host for out-of-array access.</t>
  </si>
  <si>
    <t>Improper index validation</t>
  </si>
  <si>
    <t>https://github.com/torvalds/linux/commit/7f14c7227f342d9932f9b918893c8814f86d2a0d</t>
  </si>
  <si>
    <t>CVE-2022-26966</t>
  </si>
  <si>
    <t>An issue was discovered in the Linux kernel before 5.16.12. drivers/net/usb/sr9700.c allows attackers to obtain sensitive information from heap memory via crafted frame lengths from a device.</t>
  </si>
  <si>
    <t>Improper length validation</t>
  </si>
  <si>
    <t>https://git.kernel.org/pub/scm/linux/kernel/git/torvalds/linux.git/commit/?id=e9da0b56fe27206b49f39805f7dcda8a89379062</t>
  </si>
  <si>
    <t>CVE-2022-26878</t>
  </si>
  <si>
    <t>drivers/bluetooth/virtio_bt.c in the Linux kernel before 5.16.3 has a memory leak (socket buffers have memory allocated but not freed).</t>
  </si>
  <si>
    <t>Drop</t>
  </si>
  <si>
    <t xml:space="preserve">Missing kfree in free path, won't be catched by compiler. 
But correct implementation of the drop over givem data structure can prevent incorrect cleanup </t>
  </si>
  <si>
    <t>https://git.kernel.org/pub/scm/linux/kernel/git/torvalds/linux.git/commit/?id=1d0688421449718c6c5f46e458a378c9b530ba18</t>
  </si>
  <si>
    <t>CVE-2022-26490</t>
  </si>
  <si>
    <t>st21nfca_connectivity_event_received in drivers/nfc/st21nfca/se.c in the Linux kernel through 5.16.12 has EVT_TRANSACTION buffer overflows because of untrusted length parameters.</t>
  </si>
  <si>
    <t>https://github.com/torvalds/linux/commit/4fbcc1a4cb20fe26ad0225679c536c80f1648221</t>
  </si>
  <si>
    <t>CVE-2022-26365</t>
  </si>
  <si>
    <t>CVE-2022-25636</t>
  </si>
  <si>
    <t>net/netfilter/nf_dup_netdev.c in the Linux kernel 5.4 through 5.6.10 allows local users to gain privileges because of a heap out-of-bounds write. This is related to nf_tables_offload.</t>
  </si>
  <si>
    <t>CVE-2022-25375</t>
  </si>
  <si>
    <t>An issue was discovered in drivers/usb/gadget/function/rndis.c in the Linux kernel before 5.16.10. The RNDIS USB gadget lacks validation of the size of the RNDIS_MSG_SET command. Attackers can obtain sensitive information from kernel memory.</t>
  </si>
  <si>
    <t>https://github.com/torvalds/linux/commit/38ea1eac7d88072bbffb630e2b3db83ca649b826</t>
  </si>
  <si>
    <t>CVE-2022-25265</t>
  </si>
  <si>
    <t>In the Linux kernel through 5.16.10, certain binary files may have the exec-all attribute if they were built in approximately 2003 (e.g., with GCC 3.2.2 and Linux kernel 2.4.20). This can cause execution of bytes located in supposedly non-executable regions of a file.</t>
  </si>
  <si>
    <t>CVE-2022-25258</t>
  </si>
  <si>
    <t>An issue was discovered in drivers/usb/gadget/composite.c in the Linux kernel before 5.16.10. The USB Gadget subsystem lacks certain validation of interface OS descriptor requests (ones with a large array index and ones associated with NULL function pointer retrieval). Memory corruption might occur.</t>
  </si>
  <si>
    <t>https://github.com/torvalds/linux/commit/75e5b4849b81e19e9efe1654b30d7f3151c33c2c</t>
  </si>
  <si>
    <t>CVE-2022-24959</t>
  </si>
  <si>
    <t>An issue was discovered in the Linux kernel before 5.16.5. There is a memory leak in yam_siocdevprivate in drivers/net/hamradio/yam.c.</t>
  </si>
  <si>
    <t>This is memory leak caused by incorrect conditional checking, more related to high level design/logic error, Rust can't prevent this</t>
  </si>
  <si>
    <t>https://github.com/torvalds/linux/commit/29eb31542787e1019208a2e1047bb7c76c069536</t>
  </si>
  <si>
    <t>CVE-2022-24958</t>
  </si>
  <si>
    <t>drivers/usb/gadget/legacy/inode.c in the Linux kernel through 5.16.8 mishandles dev-&gt;buf release.</t>
  </si>
  <si>
    <t>The correct will require careful software pattern rewrite over gadgetfs_driver, it would required carefully reasoning about resource deallocation if a member method fails. It is doable, but non-trival</t>
  </si>
  <si>
    <t>https://github.com/torvalds/linux/commit/501e38a5531efbd77d5c73c0ba838a889bfc1d74</t>
  </si>
  <si>
    <t>CVE-2022-24448</t>
  </si>
  <si>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</si>
  <si>
    <t>CVE-2022-24122</t>
  </si>
  <si>
    <t>kernel/ucount.c in the Linux kernel 5.14 through 5.16.4, when unprivileged user namespaces are enabled, allows a use-after-free and privilege escalation because a ucounts object can outlive its namespace.</t>
  </si>
  <si>
    <t>CVE-2022-23222</t>
  </si>
  <si>
    <t>kernel/bpf/verifier.c in the Linux kernel through 5.15.14 allows local users to gain privileges because of the availability of pointer arithmetic via certain *_OR_NULL pointer types.</t>
  </si>
  <si>
    <t>CVE-2022-20108</t>
  </si>
  <si>
    <t>In voice service, there is a possible out of bounds write due to a stack-based buffer overflow. This could lead to local escalation of privilege with System execution privileges needed. User interaction is not needed for exploitation. Patch ID: DTV03330702; Issue ID: DTV03330702.</t>
  </si>
  <si>
    <t>CVE-2022-20107</t>
  </si>
  <si>
    <t>In subtitle service, there is a possible application crash due to an integer overflow. This could lead to local denial of service with System execution privileges needed. User interaction is not needed for exploitation. Patch ID: DTV03330673; Issue ID: DTV03330673.</t>
  </si>
  <si>
    <t>CVE-2022-20106</t>
  </si>
  <si>
    <t>In MM service, there is a possible out of bounds write due to a heap-based buffer overflow. This could lead to local escalation of privilege with System execution privileges needed. User interaction is not needed for exploitation. Patch ID: DTV03330460; Issue ID: DTV03330460.</t>
  </si>
  <si>
    <t>CVE-2022-20105</t>
  </si>
  <si>
    <t>In MM service, there is a possible out of bounds write due to a stack-based buffer overflow. This could lead to local escalation of privilege with System execution privileges needed. User interaction is not needed for exploitation. Patch ID: DTV03330460; Issue ID: DTV03330460.</t>
  </si>
  <si>
    <t>CVE-2022-4662</t>
  </si>
  <si>
    <t>A flaw incorrect access control in the Linux kernel USB core subsystem was found in the way user attaches usb device. A local user could use this flaw to crash the system.</t>
  </si>
  <si>
    <t>CVE-2022-4269</t>
  </si>
  <si>
    <t>A flaw was found in the Linux kernel Traffic Control (TC) subsystem. Using a specific networking configuration (redirecting egress packets to ingress using TC action "mirred") a local unprivileged user could trigger a CPU soft lockup (ABBA deadlock) when the transport protocol in use (TCP or SCTP) does a retransmission, resulting in a denial of service condition.</t>
  </si>
  <si>
    <t>CVE-2022-4127</t>
  </si>
  <si>
    <t>A NULL pointer dereference issue was discovered in the Linux kernel in io_files_update_with_index_alloc. A local user could use this flaw to potentially crash the system causing a denial of service.</t>
  </si>
  <si>
    <t>CVE-2022-3910</t>
  </si>
  <si>
    <t>Use After Free vulnerability in Linux Kernel allows Privilege Escalation. An improper Update of Reference Count in io_uring leads to Use-After-Free and Local Privilege Escalation. When io_msg_ring was invoked with a fixed file, it called io_fput_file() which improperly decreased its reference count (leading to Use-After-Free and Local Privilege Escalation). Fixed files are permanently registered to the ring, and should not be put separately. We recommend upgrading past commit https://github.com/torvalds/linux/commit/fc7222c3a9f56271fba02aabbfbae999042f1679 https://github.com/torvalds/linux/commit/fc7222c3a9f56271fba02aabbfbae999042f1679</t>
  </si>
  <si>
    <t>CVE-2022-3903</t>
  </si>
  <si>
    <t>An incorrect read request flaw was found in the Infrared Transceiver USB driver in the Linux kernel. This issue occurs when a user attaches a malicious USB device. A local user could use this flaw to starve the resources, causing denial of service or potentially crashing the system.</t>
  </si>
  <si>
    <t>CVE-2022-3649</t>
  </si>
  <si>
    <t>A vulnerability was found in Linux Kernel. It has been classified as problematic. Affected is the function nilfs_new_inode of the file fs/nilfs2/inode.c of the component BPF. The manipulation leads to use after free. It is possible to launch the attack remotely. It is recommended to apply a patch to fix this issue. The identifier of this vulnerability is VDB-211992.</t>
  </si>
  <si>
    <t>CVE-2022-3646</t>
  </si>
  <si>
    <t>A vulnerability, which was classified as problematic, has been found in Linux Kernel. This issue affects the function nilfs_attach_log_writer of the file fs/nilfs2/segment.c of the component BPF. The manipulation leads to memory leak. The attack may be initiated remotely. It is recommended to apply a patch to fix this issue. The identifier VDB-211961 was assigned to this vulnerability.</t>
  </si>
  <si>
    <t>CVE-2022-3643</t>
  </si>
  <si>
    <t>Guests can trigger NIC interface reset/abort/crash via netback It is possible for a guest to trigger a NIC interface reset/abort/crash in a Linux based network backend by sending certain kinds of packets. It appears to be an (unwritten?) assumption in the rest of the Linux network stack that packet protocol headers are all contained within the linear section of the SKB and some NICs behave badly if this is not the case. This has been reported to occur with Cisco (enic) and Broadcom NetXtrem II BCM5780 (bnx2x) though it may be an issue with other NICs/drivers as well. In case the frontend is sending requests with split headers, netback will forward those violating above mentioned assumption to the networking core, resulting in said misbehavior.</t>
  </si>
  <si>
    <t>This is simply an architecture level fix. There are too much to be file under a CVE</t>
  </si>
  <si>
    <t>https://seclists.org/oss-sec/2022/q4/att-174/xsa423-linux.patch</t>
  </si>
  <si>
    <t>CVE-2022-3640</t>
  </si>
  <si>
    <t>A vulnerability, which was classified as critical, was found in Linux Kernel. Affected is the function l2cap_conn_del of the file net/bluetooth/l2cap_core.c of the component Bluetooth. The manipulation leads to use after free. It is recommended to apply a patch to fix this issue. The identifier of this vulnerability is VDB-211944.</t>
  </si>
  <si>
    <t>CVE-2022-3636</t>
  </si>
  <si>
    <t>A vulnerability, which was classified as critical, was found in Linux Kernel. This affects the function __mtk_ppe_check_skb of the file drivers/net/ethernet/mediatek/mtk_ppe.c of the component Ethernet Handler. The manipulation leads to use after free. It is recommended to apply a patch to fix this issue. The associated identifier of this vulnerability is VDB-211935.</t>
  </si>
  <si>
    <t xml:space="preserve">Programmer still need to know which function to call, arguably correct RFL abstraction can prevent this by wrapping over correct bindgen function, but still require expertise. </t>
  </si>
  <si>
    <t>https://git.kernel.org/pub/scm/linux/kernel/git/pabeni/net-next.git/commit/?id=17a5f6a78dc7b8db385de346092d7d9f9dc24df6</t>
  </si>
  <si>
    <t>CVE-2022-3635</t>
  </si>
  <si>
    <t>A vulnerability, which was classified as critical, has been found in Linux Kernel. Affected by this issue is the function tst_timer of the file drivers/atm/idt77252.c of the component IPsec. The manipulation leads to use after free. It is recommended to apply a patch to fix this issue. VDB-211934 is the identifier assigned to this vulnerability.</t>
  </si>
  <si>
    <t>del_timer_sync, non trival reasoning required</t>
  </si>
  <si>
    <t>https://git.kernel.org/pub/scm/linux/kernel/git/klassert/ipsec-next.git/commit/?id=3f4093e2bf4673f218c0bf17d8362337c400e77b</t>
  </si>
  <si>
    <t>CVE-2022-3633</t>
  </si>
  <si>
    <t>A vulnerability classified as problematic has been found in Linux Kernel. Affected is the function j1939_session_destroy of the file net/can/j1939/transport.c. The manipulation leads to memory leak. It is recommended to apply a patch to fix this issue. The identifier of this vulnerability is VDB-211932.</t>
  </si>
  <si>
    <t>CVE-2022-3630</t>
  </si>
  <si>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</si>
  <si>
    <t>CVE-2022-3629</t>
  </si>
  <si>
    <t>A vulnerability was found in Linux Kernel. It has been declared as problematic. This vulnerability affects the function vsock_connect of the file net/vmw_vsock/af_vsock.c. The manipulation leads to memory leak. It is recommended to apply a patch to fix this issue. VDB-211930 is the identifier assigned to this vulnerability.</t>
  </si>
  <si>
    <t>CVE-2022-3625</t>
  </si>
  <si>
    <t>A vulnerability was found in Linux Kernel. It has been classified as critical. This affects the function devlink_param_set/devlink_param_get of the file net/core/devlink.c of the component IPsec. The manipulation leads to use after free. It is recommended to apply a patch to fix this issue. The identifier VDB-211929 was assigned to this vulnerability.</t>
  </si>
  <si>
    <t>CVE-2022-3624</t>
  </si>
  <si>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</si>
  <si>
    <t>Aref will help here</t>
  </si>
  <si>
    <t>https://git.kernel.org/pub/scm/linux/kernel/git/klassert/ipsec-next.git/commit/?id=4f5d33f4f798b1c6d92b613f0087f639d9836971</t>
  </si>
  <si>
    <t>CVE-2022-3623</t>
  </si>
  <si>
    <t>A vulnerability was found in Linux Kernel. It has been declared as problematic. Affected by this vulnerability is the function follow_page_pte of the file mm/gup.c of the component BPF. The manipulation leads to race condition. The attack can be launched remotely. It is recommended to apply a patch to fix this issue. The identifier VDB-211921 was assigned to this vulnerability.</t>
  </si>
  <si>
    <t>CVE-2022-3621</t>
  </si>
  <si>
    <t>A vulnerability was found in Linux Kernel. It has been classified as problematic. Affected is the function nilfs_bmap_lookup_at_level of the file fs/nilfs2/inode.c of the component nilfs2. The manipulation leads to null pointer dereference. It is possible to launch the attack remotely. It is recommended to apply a patch to fix this issue. The identifier of this vulnerability is VDB-211920.</t>
  </si>
  <si>
    <t>CVE-2022-3619</t>
  </si>
  <si>
    <t>A vulnerability has been found in Linux Kernel and classified as problematic. This vulnerability affects the function l2cap_recv_acldata of the file net/bluetooth/l2cap_core.c of the component Bluetooth. The manipulation leads to memory leak. It is recommended to apply a patch to fix this issue. VDB-211918 is the identifier assigned to this vulnerability.</t>
  </si>
  <si>
    <t>CVE-2022-3606</t>
  </si>
  <si>
    <t>A vulnerability was found in Linux Kernel. It has been classified as problematic. This affects the function find_prog_by_sec_insn of the file tools/lib/bpf/libbpf.c of the component BPF. The manipulation leads to null pointer dereference. It is recommended to apply a patch to fix this issue. The identifier VDB-211749 was assigned to this vulnerability.</t>
  </si>
  <si>
    <t>CVE-2022-3595</t>
  </si>
  <si>
    <t>A vulnerability was found in Linux Kernel. It has been rated as problematic. Affected by this issue is the function sess_free_buffer of the file fs/cifs/sess.c of the component CIFS Handler. The manipulation leads to double free. It is recommended to apply a patch to fix this issue. The identifier of this vulnerability is VDB-211364.</t>
  </si>
  <si>
    <t>CVE-2022-3594</t>
  </si>
  <si>
    <t>A vulnerability was found in Linux Kernel. It has been declared as problematic. Affected by this vulnerability is the function intr_callback of the file drivers/net/usb/r8152.c of the component BPF. The manipulation leads to logging of excessive data. The attack can be launched remotely. It is recommended to apply a patch to fix this issue. The associated identifier of this vulnerability is VDB-211363.</t>
  </si>
  <si>
    <t>Protocal Violation - Misc</t>
  </si>
  <si>
    <t>printk in a path is not ratelimited and can be remotely triggered.
What category</t>
  </si>
  <si>
    <t>https://git.kernel.org/pub/scm/linux/kernel/git/bpf/bpf-next.git/commit/?id=93e2be344a7db169b7119de21ac1bf253b8c6907</t>
  </si>
  <si>
    <t>CVE-2022-3586</t>
  </si>
  <si>
    <t>A flaw was found in the Linux kernel’s networking code. A use-after-free was found in the way the sch_sfb enqueue function used the socket buffer (SKB) cb field after the same SKB had been enqueued (and freed) into a child qdisc. This flaw allows a local, unprivileged user to crash the system, causing a denial of service.</t>
  </si>
  <si>
    <t>CVE-2022-3577</t>
  </si>
  <si>
    <t>An out-of-bounds memory write flaw was found in the Linux kernel’s Kid-friendly Wired Controller driver. This flaw allows a local user to crash or potentially escalate their privileges on the system. It is in bigben_probe of drivers/hid/hid-bigbenff.c. The reason is incorrect assumption - bigben devices all have inputs. However, malicious devices can break this assumption, leaking to out-of-bound write.</t>
  </si>
  <si>
    <t>Fails to release the allocated resource, impl drop over corresponding data structure</t>
  </si>
  <si>
    <t>https://git.kernel.org/pub/scm/linux/kernel/git/torvalds/linux.git/commit/?id=945a9a8e448b65bec055d37eba58f711b39f66f0</t>
  </si>
  <si>
    <t>CVE-2022-3567</t>
  </si>
  <si>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</si>
  <si>
    <t>CVE-2022-3566</t>
  </si>
  <si>
    <t>A vulnerability, which was classified as problematic, was found in Linux Kernel. This affects the function tcp_getsockopt/tcp_setsockopt of the component TCP Handler. The manipulation leads to race condition. It is recommended to apply a patch to fix this issue. The identifier VDB-211089 was assigned to this vulnerability.</t>
  </si>
  <si>
    <t>CVE-2022-3565</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</si>
  <si>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</si>
  <si>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del timer sync, non-trival reasoning required</t>
  </si>
  <si>
    <t>https://git.kernel.org/pub/scm/linux/kernel/git/bluetooth/bluetooth-next.git/commit/?id=2568a7e0832ee30b0a351016d03062ab4e0e0a3f</t>
  </si>
  <si>
    <t>CVE-2022-3564</t>
  </si>
  <si>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</si>
  <si>
    <t>CVE-2022-3545</t>
  </si>
  <si>
    <t>A vulnerability has been found in Linux Kernel and classified as critical. Affected by this vulnerability is the function area_cache_get of the file drivers/net/ethernet/netronome/nfp/nfpcore/nfp_cppcore.c of the component IPsec. The manipulation leads to use after free. It is recommended to apply a patch to fix this issue. The identifier VDB-211045 was assigned to this vulnerability.</t>
  </si>
  <si>
    <t>Rust will prevent UAF, but non-trival knowledge about the software still required to fix the bug</t>
  </si>
  <si>
    <t>https://git.kernel.org/pub/scm/linux/kernel/git/klassert/ipsec-next.git/commit/?id=02e1a114fdb71e59ee6770294166c30d437bf86a</t>
  </si>
  <si>
    <t>CVE-2022-3544</t>
  </si>
  <si>
    <t>A vulnerability, which was classified as problematic, was found in Linux Kernel. Affected is the function damon_sysfs_add_target of the file mm/damon/sysfs.c of the component Netfilter. The manipulation leads to memory leak. It is recommended to apply a patch to fix this issue. The identifier of this vulnerability is VDB-211044.</t>
  </si>
  <si>
    <t>CVE-2022-3543</t>
  </si>
  <si>
    <t>A vulnerability, which was classified as problematic, has been found in Linux Kernel. This issue affects the function unix_sock_destructor/unix_release_sock of the file net/unix/af_unix.c of the component BPF. The manipulation leads to memory leak. It is recommended to apply a patch to fix this issue. The associated identifier of this vulnerability is VDB-211043.</t>
  </si>
  <si>
    <t>CVE-2022-3541</t>
  </si>
  <si>
    <t>A vulnerability classified as critical has been found in Linux Kernel. This affects the function spl2sw_nvmem_get_mac_address of the file drivers/net/ethernet/sunplus/spl2sw_driver.c of the component BPF. The manipulation leads to use after free. It is recommended to apply a patch to fix this issue. The identifier VDB-211041 was assigned to this vulnerability.</t>
  </si>
  <si>
    <t>Classic reuse</t>
  </si>
  <si>
    <t>https://git.kernel.org/pub/scm/linux/kernel/git/bpf/bpf-next.git/commit/?id=12aece8b01507a2d357a1861f470e83621fbb6f2</t>
  </si>
  <si>
    <t>CVE-2022-3534</t>
  </si>
  <si>
    <t>A vulnerability classified as critical has been found in Linux Kernel. Affected is the function btf_dump_name_dups of the file tools/lib/bpf/btf_dump.c of the component libbpf. The manipulation leads to use after free. It is recommended to apply a patch to fix this issue. The identifier of this vulnerability is VDB-211032.</t>
  </si>
  <si>
    <t>CVE-2022-3533</t>
  </si>
  <si>
    <t>A vulnerability was found in Linux Kernel. It has been rated as problematic. This issue affects the function parse_usdt_arg of the file tools/lib/bpf/usdt.c of the component BPF. The manipulation of the argument reg_name leads to memory leak. It is recommended to apply a patch to fix this issue. The associated identifier of this vulnerability is VDB-211031.</t>
  </si>
  <si>
    <t>CVE-2022-3526</t>
  </si>
  <si>
    <t>A vulnerability classified as problematic was found in Linux Kernel. This vulnerability affects the function macvlan_handle_frame of the file drivers/net/macvlan.c of the component skb. The manipulation leads to memory leak. The attack can be initiated remotely. It is recommended to apply a patch to fix this issue. The identifier of this vulnerability is VDB-211024.</t>
  </si>
  <si>
    <t>Fails to free the memory on release path. impl drop over corresponding data structure (skb)</t>
  </si>
  <si>
    <t>https://git.kernel.org/pub/scm/linux/kernel/git/pabeni/net-next.git/commit/?id=e16b859872b87650bb55b12cca5a5fcdc49c1442</t>
  </si>
  <si>
    <t>CVE-2022-3524</t>
  </si>
  <si>
    <t>A vulnerability was found in Linux Kernel. It has been declared as problematic. Affected by this vulnerability is the function ipv6_renew_options of the component IPv6 Handler. The manipulation leads to memory leak. The attack can be launched remotely. It is recommended to apply a patch to fix this issue. The identifier VDB-211021 was assigned to this vulnerability.</t>
  </si>
  <si>
    <t>CVE-2022-3523</t>
  </si>
  <si>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</si>
  <si>
    <t>CVE-2022-3521</t>
  </si>
  <si>
    <t>A vulnerability has been found in Linux Kernel and classified as problematic. This vulnerability affects the function kcm_tx_work of the file net/kcm/kcmsock.c of the component kcm. The manipulation leads to race condition. It is recommended to apply a patch to fix this issue. VDB-211018 is the identifier assigned to this vulnerability.</t>
  </si>
  <si>
    <t>CVE-2022-3435</t>
  </si>
  <si>
    <t>A vulnerability classified as problematic has been found in Linux Kernel. This affects the function fib_nh_match of the file net/ipv4/fib_semantics.c of the component IPv4 Handler. The manipulation leads to out-of-bounds read. It is possible to initiate the attack remotely. It is recommended to apply a patch to fix this issue. The identifier VDB-210357 was assigned to this vulnerability.</t>
  </si>
  <si>
    <t>CVE-2022-3344</t>
  </si>
  <si>
    <t>A flaw was found in the KVM's AMD nested virtualization (SVM). A malicious L1 guest could purposely fail to intercept the shutdown of a cooperative nested guest (L2), possibly leading to a page fault and kernel panic in the host (L0).</t>
  </si>
  <si>
    <t>CVE-2022-3303</t>
  </si>
  <si>
    <t>A race condition flaw was found in the Linux kernel sound subsystem due to improper locking. It could lead to a NULL pointer dereference while handling the SNDCTL_DSP_SYNC ioctl. A privileged local user (root or member of the audio group) could use this flaw to crash the system, resulting in a denial of service condition</t>
  </si>
  <si>
    <t>CVE-2022-3239</t>
  </si>
  <si>
    <t>A flaw use after free in the Linux kernel video4linux driver was found in the way user triggers em28xx_usb_probe() for the Empia 28xx based TV cards. A local user could use this flaw to crash the system or potentially escalate their privileges on the system.</t>
  </si>
  <si>
    <t>CVE-2022-3238</t>
  </si>
  <si>
    <t>A double-free flaw was found in the Linux kernel’s NTFS3 subsystem in how a user triggers remount and umount simultaneously. This flaw allows a local user to crash or potentially escalate their privileges on the system.</t>
  </si>
  <si>
    <t>CVE-2022-3202</t>
  </si>
  <si>
    <t>A NULL pointer dereference flaw in diFree in fs/jfs/inode.c in Journaled File System (JFS)in the Linux kernel. This could allow a local attacker to crash the system or leak kernel internal information.</t>
  </si>
  <si>
    <t>CVE-2022-3176</t>
  </si>
  <si>
    <t>There exists a use-after-free in io_uring in the Linux kernel. Signalfd_poll() and binder_poll() use a waitqueue whose lifetime is the current task. It will send a POLLFREE notification to all waiters before the queue is freed. Unfortunately, the io_uring poll doesn't handle POLLFREE. This allows a use-after-free to occur if a signalfd or binder fd is polled with io_uring poll, and the waitqueue gets freed. We recommend upgrading past commit fc78b2fc21f10c4c9c4d5d659a685710ffa63659</t>
  </si>
  <si>
    <t>CVE-2022-3170</t>
  </si>
  <si>
    <t>An out-of-bounds access issue was found in the Linux kernel sound subsystem. It could occur when the 'id-&gt;name' provided by the user did not end with '\0'. A privileged local user could pass a specially crafted name through ioctl() interface and crash the system or potentially escalate their privileges on the system.</t>
  </si>
  <si>
    <t>CVE-2022-3169</t>
  </si>
  <si>
    <t>A flaw was found in the Linux kernel. A denial of service flaw may occur if there is a consecutive request of the NVME_IOCTL_RESET and the NVME_IOCTL_SUBSYS_RESET through the device file of the driver, resulting in a PCIe link disconnect.</t>
  </si>
  <si>
    <t>CVE-2022-3115</t>
  </si>
  <si>
    <t>An issue was discovered in the Linux kernel through 5.16-rc6. malidp_crtc_reset in drivers/gpu/drm/arm/malidp_crtc.c lacks check of the return value of kzalloc() and will cause the null pointer dereference.</t>
  </si>
  <si>
    <t>Result type</t>
  </si>
  <si>
    <t>Fails to check return value of kzalloc</t>
  </si>
  <si>
    <t>https://git.kernel.org/pub/scm/linux/kernel/git/torvalds/linux.git/commit/?h=v5.19-rc2&amp;id=73c3ed7495c67b8fbdc31cf58e6ca8757df31a33</t>
  </si>
  <si>
    <t>CVE-2022-3114</t>
  </si>
  <si>
    <t>An issue was discovered in the Linux kernel through 5.16-rc6. imx_register_uart_clocks in drivers/clk/imx/clk.c lacks check of the return value of kcalloc() and will cause the null pointer dereference.</t>
  </si>
  <si>
    <t>https://git.kernel.org/pub/scm/linux/kernel/git/torvalds/linux.git/commit/?h=v5.19-rc2&amp;id=ed713e2bc093239ccd380c2ce8ae9e4162f5c037</t>
  </si>
  <si>
    <t>CVE-2022-3113</t>
  </si>
  <si>
    <t>An issue was discovered in the Linux kernel through 5.16-rc6. mtk_vcodec_fw_vpu_init in drivers/media/platform/mtk-vcodec/mtk_vcodec_fw_vpu.c lacks check of the return value of devm_kzalloc() and will cause the null pointer dereference.</t>
  </si>
  <si>
    <t>https://git.kernel.org/pub/scm/linux/kernel/git/torvalds/linux.git/commit/?h=v5.19-rc2&amp;id=e25a89f743b18c029bfbe5e1663ae0c7190912b0</t>
  </si>
  <si>
    <t>CVE-2022-3112</t>
  </si>
  <si>
    <t>An issue was discovered in the Linux kernel through 5.16-rc6. amvdec_set_canvases in drivers/staging/media/meson/vdec/vdec_helpers.c lacks check of the return value of kzalloc() and will cause the null pointer dereference.</t>
  </si>
  <si>
    <t>https://git.kernel.org/pub/scm/linux/kernel/git/torvalds/linux.git/commit/?h=v5.19-rc2&amp;id=c8c80c996182239ff9b05eda4db50184cf3b2e99</t>
  </si>
  <si>
    <t>CVE-2022-3111</t>
  </si>
  <si>
    <t>An issue was discovered in the Linux kernel through 5.16-rc6. free_charger_irq() in drivers/power/supply/wm8350_power.c lacks free of WM8350_IRQ_CHG_FAST_RDY, which is registered in wm8350_init_charger().</t>
  </si>
  <si>
    <t xml:space="preserve">Fails to free the IRQ/memory on release path.
Correct RFL implementation of the drop required. </t>
  </si>
  <si>
    <t>https://git.kernel.org/pub/scm/linux/kernel/git/torvalds/linux.git/commit/?h=v5.19-rc2&amp;id=6dee930f6f6776d1e5a7edf542c6863b47d9f078</t>
  </si>
  <si>
    <t>CVE-2022-3110</t>
  </si>
  <si>
    <t>An issue was discovered in the Linux kernel through 5.16-rc6. _rtw_init_xmit_priv in drivers/staging/r8188eu/core/rtw_xmit.c lacks check of the return value of rtw_alloc_hwxmits() and will cause the null pointer dereference.</t>
  </si>
  <si>
    <r>
      <rPr/>
      <t xml:space="preserve">Fails to free the memory on release path.
Driver is removed from tree: </t>
    </r>
    <r>
      <rPr>
        <color rgb="FF1155CC"/>
        <u/>
      </rPr>
      <t>https://lore.kernel.org/linux-staging/92a9442a-cece-4179-fbdc-3c9188da073e@redhat.com/</t>
    </r>
  </si>
  <si>
    <t>https://git.kernel.org/pub/scm/linux/kernel/git/torvalds/linux.git/commit/?h=v5.19-rc2&amp;id=f94b47c6bde624d6c07f43054087607c52054a95</t>
  </si>
  <si>
    <t>CVE-2022-3108</t>
  </si>
  <si>
    <t>An issue was discovered in the Linux kernel through 5.16-rc6. kfd_parse_subtype_iolink in drivers/gpu/drm/amd/amdkfd/kfd_crat.c lacks check of the return value of kmemdup().</t>
  </si>
  <si>
    <t>Fails to check return value of memory allocation, this can be fixed by simply implement memory allocation method with result type,s othe programer must check the result (unwrap).</t>
  </si>
  <si>
    <t>https://git.kernel.org/pub/scm/linux/kernel/git/torvalds/linux.git/commit/?h=v5.19-rc2&amp;id=abfaf0eee97925905e742aa3b0b72e04a918fa9e</t>
  </si>
  <si>
    <t>CVE-2022-3107</t>
  </si>
  <si>
    <t>An issue was discovered in the Linux kernel through 5.16-rc6. netvsc_get_ethtool_stats in drivers/net/hyperv/netvsc_drv.c lacks check of the return value of kvmalloc_array() and will cause the null pointer dereference.</t>
  </si>
  <si>
    <t>https://git.kernel.org/pub/scm/linux/kernel/git/torvalds/linux.git/commit/?h=v5.19-rc2&amp;id=886e44c9298a6b428ae046e2fa092ca52e822e6a</t>
  </si>
  <si>
    <t>CVE-2022-3106</t>
  </si>
  <si>
    <t>An issue was discovered in the Linux kernel through 5.16-rc6. ef100_update_stats in drivers/net/ethernet/sfc/ef100_nic.c lacks check of the return value of kmalloc().</t>
  </si>
  <si>
    <t>https://git.kernel.org/pub/scm/linux/kernel/git/torvalds/linux.git/commit/?h=v5.19-rc2&amp;id=407ecd1bd726f240123f704620d46e285ff30dd9</t>
  </si>
  <si>
    <t>CVE-2022-3105</t>
  </si>
  <si>
    <t>An issue was discovered in the Linux kernel through 5.16-rc6. uapi_finalize in drivers/infiniband/core/uverbs_uapi.c lacks check of kmalloc_array().</t>
  </si>
  <si>
    <t>https://git.kernel.org/pub/scm/linux/kernel/git/torvalds/linux.git/commit/?h=v5.19-rc2&amp;id=7694a7de22c53a312ea98960fcafc6ec62046531</t>
  </si>
  <si>
    <t>CVE-2022-3104</t>
  </si>
  <si>
    <t>An issue was discovered in the Linux kernel through 5.16-rc6. lkdtm_ARRAY_BOUNDS in drivers/misc/lkdtm/bugs.c lacks check of the return value of kmalloc() and will cause the null pointer dereference.</t>
  </si>
  <si>
    <t>Fails to check return value of kzalloc
THis cve fix is, hmmmm, interesting. trying to free a nullptr</t>
  </si>
  <si>
    <t>https://git.kernel.org/pub/scm/linux/kernel/git/torvalds/linux.git/commit/?h=v5.19-rc2&amp;id=4a9800c81d2f34afb66b4b42e0330ae8298019a2</t>
  </si>
  <si>
    <t>CVE-2022-3103</t>
  </si>
  <si>
    <t>off-by-one in io_uring module.</t>
  </si>
  <si>
    <t>CVE-2022-3078</t>
  </si>
  <si>
    <t>An issue was discovered in the Linux kernel through 5.16-rc6. There is a lack of check after calling vzalloc() and lack of free after allocation in drivers/media/test-drivers/vidtv/vidtv_s302m.c.</t>
  </si>
  <si>
    <t xml:space="preserve">Fails to check return value of kzalloc. </t>
  </si>
  <si>
    <t>https://git.kernel.org/pub/scm/linux/kernel/git/torvalds/linux.git/commit/?h=v5.19-rc2&amp;id=e6a21a14106d9718aa4f8e115b1e474888eeba44</t>
  </si>
  <si>
    <t>CVE-2022-3077</t>
  </si>
  <si>
    <t>A buffer overflow vulnerability was found in the Linux kernel Intel’s iSMT SMBus host controller driver in the way it handled the I2C_SMBUS_BLOCK_PROC_CALL case (via the ioctl I2C_SMBUS) with malicious input data. This flaw could allow a local user to crash the system.</t>
  </si>
  <si>
    <t>CVE-2022-3061</t>
  </si>
  <si>
    <t>Found Linux Kernel flaw in the i740 driver. The Userspace program could pass any values to the driver through ioctl() interface. The driver doesn't check the value of 'pixclock', so it may cause a divide by zero error.</t>
  </si>
  <si>
    <t>CVE-2022-3028</t>
  </si>
  <si>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</si>
  <si>
    <t>CVE-2022-2991</t>
  </si>
  <si>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</si>
  <si>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CVE-2022-2978</t>
  </si>
  <si>
    <t>A flaw use after free in the Linux kernel NILFS file system was found in the way user triggers function security_inode_alloc to fail with following call to function nilfs_mdt_destroy. A local user could use this flaw to crash the system or potentially escalate their privileges on the system.</t>
  </si>
  <si>
    <t>CVE-2022-2977</t>
  </si>
  <si>
    <t>A flaw was found in the Linux kernel implementation of proxied virtualized TPM devices. On a system where virtualized TPM devices are configured (this is not the default) a local attacker can create a use-after-free and create a situation where it may be possible to escalate privileges on the system.</t>
  </si>
  <si>
    <t>CVE-2022-2964</t>
  </si>
  <si>
    <t>A flaw was found in the Linux kernel’s driver for the ASIX AX88179_178A-based USB 2.0/3.0 Gigabit Ethernet Devices. The vulnerability contains multiple out-of-bounds reads and possible out-of-bounds writes.</t>
  </si>
  <si>
    <t>CVE-2022-2961</t>
  </si>
  <si>
    <t>A use-after-free flaw was found in the Linux kernel’s PLP Rose functionality in the way a user triggers a race condition by calling bind while simultaneously triggering the rose_bind() function. This flaw allows a local user to crash or potentially escalate their privileges on the system.</t>
  </si>
  <si>
    <t>CVE-2022-2959</t>
  </si>
  <si>
    <t>A race condition was found in the Linux kernel's watch queue due to a missing lock in pipe_resize_ring(). The specific flaw exists within the handling of pipe buffers. The issue results from the lack of proper locking when performing operations on an object. This flaw allows a local user to crash the system or escalate their privileges on the system.</t>
  </si>
  <si>
    <t>CVE-2022-2938</t>
  </si>
  <si>
    <t>A flaw was found in the Linux kernel's implementation of Pressure Stall Information. While the feature is disabled by default, it could allow an attacker to crash the system or have other memory-corruption side effects.</t>
  </si>
  <si>
    <t>CVE-2022-2905</t>
  </si>
  <si>
    <t>An out-of-bounds memory read flaw was found in the Linux kernel's BPF subsystem in how a user calls the bpf_tail_call function with a key larger than the max_entries of the map. This flaw allows a local user to gain unauthorized access to data.</t>
  </si>
  <si>
    <t>CVE-2022-2873</t>
  </si>
  <si>
    <t>An out-of-bounds memory access flaw was found in the Linux kernel Intel’s iSMT SMBus host controller driver in the way a user triggers the I2C_SMBUS_BLOCK_DATA (with the ioctl I2C_SMBUS) with malicious input data. This flaw allows a local user to crash the system.</t>
  </si>
  <si>
    <t>CVE-2022-2785</t>
  </si>
  <si>
    <t>There exists an arbitrary memory read within the Linux Kernel BPF - Constants provided to fill pointers in structs passed in to bpf_sys_bpf are not verified and can point anywhere, including memory not owned by BPF. An attacker with CAP_BPF can arbitrarily read memory from anywhere on the system. We recommend upgrading past commit 86f44fcec22c</t>
  </si>
  <si>
    <t>CVE-2022-2663</t>
  </si>
  <si>
    <t>An issue was found in the Linux kernel in nf_conntrack_irc where the message handling can be confused and incorrectly matches the message. A firewall may be able to be bypassed when users are using unencrypted IRC with nf_conntrack_irc configured.</t>
  </si>
  <si>
    <t>CVE-2022-2639</t>
  </si>
  <si>
    <t>An integer coercion error was found in the openvswitch kernel module. Given a sufficiently large number of actions, while copying and reserving memory for a new action of a new flow, the reserve_sfa_size() function does not return -EMSGSIZE as expected, potentially leading to an out-of-bounds write access. This flaw allows a local user to crash or potentially escalate their privileges on the system.</t>
  </si>
  <si>
    <t>CVE-2022-2590</t>
  </si>
  <si>
    <t>A race condition was found in the way the Linux kernel's memory subsystem handled the copy-on-write (COW) breakage of private read-only shared memory mappings. This flaw allows an unprivileged, local user to gain write access to read-only memory mappings, increasing their privileges on the system.</t>
  </si>
  <si>
    <t>CVE-2022-2503</t>
  </si>
  <si>
    <t>Dm-verity is used for extending root-of-trust to root filesystems. LoadPin builds on this property to restrict module/firmware loads to just the trusted root filesystem. Device-mapper table reloads currently allow users with root privileges to switch out the target with an equivalent dm-linear target and bypass verification till reboot. This allows root to bypass LoadPin and can be used to load untrusted and unverified kernel modules and firmware, which implies arbitrary kernel execution and persistence for peripherals that do not verify firmware updates. We recommend upgrading past commit 4caae58406f8ceb741603eee460d79bacca9b1b5</t>
  </si>
  <si>
    <t>CVE-2022-2380</t>
  </si>
  <si>
    <t>The Linux kernel was found vulnerable out of bounds memory access in the drivers/video/fbdev/sm712fb.c:smtcfb_read() function. The vulnerability could result in local attackers being able to crash the kernel.</t>
  </si>
  <si>
    <t>Fails to validate the length and the endianness properly</t>
  </si>
  <si>
    <t>https://git.kernel.org/pub/scm/linux/kernel/git/deller/linux-fbdev.git/commit/?h=for-next&amp;id=bd771cf5c4254511cc4abb88f3dab3bd58bdf8e8</t>
  </si>
  <si>
    <t>CVE-2022-2327</t>
  </si>
  <si>
    <t>io_uring use work_flags to determine which identity need to grab from the calling process to make sure it is consistent with the calling process when executing IORING_OP. Some operations are missing some types, which can lead to incorrect reference counts which can then lead to a double free. We recommend upgrading the kernel past commit df3f3bb5059d20ef094d6b2f0256c4bf4127a859</t>
  </si>
  <si>
    <t>CVE-2022-2318</t>
  </si>
  <si>
    <t>There are use-after-free vulnerabilities caused by timer handler in net/rose/rose_timer.c of linux that allow attackers to crash linux kernel without any privileges.</t>
  </si>
  <si>
    <t>CVE-2022-2308</t>
  </si>
  <si>
    <t>A flaw was found in vDPA with VDUSE backend. There are currently no checks in VDUSE kernel driver to ensure the size of the device config space is in line with the features advertised by the VDUSE userspace application. In case of a mismatch, Virtio drivers config read helpers do not initialize the memory indirectly passed to vduse_vdpa_get_config() returning uninitialized memory from the stack. This could cause undefined behavior or data leaks in Virtio drivers.</t>
  </si>
  <si>
    <t xml:space="preserve">safe rust requires the value initilization, however this story is different for foreign objects (from kernel) </t>
  </si>
  <si>
    <t>https://lore.kernel.org/lkml/20220831154923.97809-1-maxime.coquelin@redhat.com/T/</t>
  </si>
  <si>
    <t>CVE-2022-2153</t>
  </si>
  <si>
    <t>A flaw was found in the Linux kernel’s KVM when attempting to set a SynIC IRQ. This issue makes it possible for a misbehaving VMM to write to SYNIC/STIMER MSRs, causing a NULL pointer dereference. This flaw allows an unprivileged local attacker on the host to issue specific ioctl calls, causing a kernel oops condition that results in a denial of service.</t>
  </si>
  <si>
    <t>CVE-2022-2078</t>
  </si>
  <si>
    <t>A vulnerability was found in the Linux kernel's nft_set_desc_concat_parse() function .This flaw allows an attacker to trigger a buffer overflow via nft_set_desc_concat_parse() , causing a denial of service and possibly to run code.</t>
  </si>
  <si>
    <t>CVE-2022-1998</t>
  </si>
  <si>
    <t>A use after free in the Linux kernel File System notify functionality was found in the way user triggers copy_info_records_to_user() call to fail in copy_event_to_user(). A local user could use this flaw to crash the system or potentially escalate their privileges on the system.</t>
  </si>
  <si>
    <t>CVE-2022-1976</t>
  </si>
  <si>
    <t>A flaw was found in the Linux kernel’s implementation of IO-URING. This flaw allows an attacker with local executable permission to create a string of requests that can cause a use-after-free flaw within the kernel. This issue leads to memory corruption and possible privilege escalation.</t>
  </si>
  <si>
    <t>CVE-2022-1975</t>
  </si>
  <si>
    <t>There is a sleep-in-atomic bug in /net/nfc/netlink.c that allows an attacker to crash the Linux kernel by simulating a nfc device from user-space.</t>
  </si>
  <si>
    <t>CVE-2022-1974</t>
  </si>
  <si>
    <t>A use-after-free flaw was found in the Linux kernel's NFC core functionality due to a race condition between kobject creation and delete. This vulnerability allows a local attacker with CAP_NET_ADMIN privilege to leak kernel information.</t>
  </si>
  <si>
    <t>CVE-2022-1973</t>
  </si>
  <si>
    <t>A use-after-free flaw was found in the Linux kernel in log_replay in fs/ntfs3/fslog.c in the NTFS journal. This flaw allows a local attacker to crash the system and leads to a kernel information leak problem.</t>
  </si>
  <si>
    <t>CVE-2022-1943</t>
  </si>
  <si>
    <t>A flaw out of bounds memory write in the Linux kernel UDF file system functionality was found in the way user triggers some file operation which triggers udf_write_fi(). A local user could use this flaw to crash the system or potentially</t>
  </si>
  <si>
    <t>CVE-2022-1882</t>
  </si>
  <si>
    <t>A use-after-free flaw was found in the Linux kernel’s pipes functionality in how a user performs manipulations with the pipe post_one_notification() after free_pipe_info() that is already called. This flaw allows a local user to crash or potentially escalate their privileges on the system.</t>
  </si>
  <si>
    <t>CVE-2022-1852</t>
  </si>
  <si>
    <t>A NULL pointer dereference flaw was found in the Linux kernel’s KVM module, which can lead to a denial of service in the x86_emulate_insn in arch/x86/kvm/emulate.c. This flaw occurs while executing an illegal instruction in guest in the Intel CPU.</t>
  </si>
  <si>
    <t>CVE-2022-1789</t>
  </si>
  <si>
    <t>With shadow paging enabled, the INVPCID instruction results in a call to kvm_mmu_invpcid_gva. If INVPCID is executed with CR0.PG=0, the invlpg callback is not set and the result is a NULL pointer dereference.</t>
  </si>
  <si>
    <t>CVE-2022-1786</t>
  </si>
  <si>
    <t>A use-after-free flaw was found in the Linux kernel’s io_uring subsystem in the way a user sets up a ring with IORING_SETUP_IOPOLL with more than one task completing submissions on this ring. This flaw allows a local user to crash or escalate their privileges on the system.</t>
  </si>
  <si>
    <t>CVE-2022-1734</t>
  </si>
  <si>
    <t>A flaw in Linux Kernel found in nfcmrvl_nci_unregister_dev() in drivers/nfc/nfcmrvl/main.c can lead to use after free both read or write when non synchronized between cleanup routine and firmware download routine.</t>
  </si>
  <si>
    <t xml:space="preserve">Deregister is racy and may result in UAF, DF, Nullptr deref. 
Seems to this order of the free need to be carefully reasoned by developer. 
Which requires expertise in the hardware behavior. 
If programmer correctly uses rust api, those bug should be fixed but still the abstraction needed here are not trivial </t>
  </si>
  <si>
    <t>https://github.com/torvalds/linux/commit/d270453a0d9ec10bb8a802a142fb1b3601a83098</t>
  </si>
  <si>
    <t>CVE-2022-1729</t>
  </si>
  <si>
    <t>A race condition was found the Linux kernel in perf_event_open() which can be exploited by an unprivileged user to gain root privileges. The bug allows to build several exploit primitives such as kernel address information leak, arbitrary execution, etc.</t>
  </si>
  <si>
    <t>CVE-2022-1679</t>
  </si>
  <si>
    <t>A use-after-free flaw was found in the Linux kernel’s Atheros wireless adapter driver in the way a user forces the ath9k_htc_wait_for_target function to fail with some input messages. This flaw allows a local user to crash or potentially escalate their privileges on the system.</t>
  </si>
  <si>
    <t>CVE-2022-1678</t>
  </si>
  <si>
    <t>An issue was discovered in the Linux Kernel from 4.18 to 4.19, an improper update of sock reference in TCP pacing can lead to memory/netns leak, which can be used by remote clients.</t>
  </si>
  <si>
    <t>CVE-2022-1671</t>
  </si>
  <si>
    <t>A NULL pointer dereference flaw was found in rxrpc_preparse_s in net/rxrpc/server_key.c in the Linux kernel. This flaw allows a local attacker to crash the system or leak internal kernel information.</t>
  </si>
  <si>
    <t>CVE-2022-1652</t>
  </si>
  <si>
    <t>Linux Kernel could allow a local attacker to execute arbitrary code on the system, caused by a concurrency use-after-free flaw in the bad_flp_intr function. By executing a specially-crafted program, an attacker could exploit this vulnerability to execute arbitrary code or cause a denial of service condition on the system.</t>
  </si>
  <si>
    <t>CVE-2022-1651</t>
  </si>
  <si>
    <t>A memory leak flaw was found in the Linux kernel in acrn_dev_ioctl in the drivers/virt/acrn/hsm.c function in how the ACRN Device Model emulates virtual NICs in VM. This flaw allows a local privileged attacker to leak unauthorized kernel information, causing a denial of service.</t>
  </si>
  <si>
    <t>Fails to free the memory on error path. Implement drop trait for vm_param and cpu_reg</t>
  </si>
  <si>
    <t>https://git.kernel.org/pub/scm/linux/kernel/git/torvalds/linux.git/commit/?id=ecd1735f14d6ac868ae5d8b7a2bf193fa11f388b</t>
  </si>
  <si>
    <t>CVE-2022-1516</t>
  </si>
  <si>
    <t>A NULL pointer dereference flaw was found in the Linux kernel’s X.25 set of standardized network protocols functionality in the way a user terminates their session using a simulated Ethernet card and continued usage of this connection. This flaw allows a local user to crash the system.</t>
  </si>
  <si>
    <t>CVE-2022-1508</t>
  </si>
  <si>
    <t>An out-of-bounds read flaw was found in the Linux kernel’s io_uring module in the way a user triggers the io_read() function with some special parameters. This flaw allows a local user to read some memory out of bounds.</t>
  </si>
  <si>
    <t>CVE-2022-1419</t>
  </si>
  <si>
    <t>The root cause of this vulnerability is that the ioctl$DRM_IOCTL_MODE_DESTROY_DUMB can decrease refcount of *drm_vgem_gem_object *(created in *vgem_gem_dumb_create*) concurrently, and *vgem_gem_dumb_create *will access the freed drm_vgem_gem_object.</t>
  </si>
  <si>
    <t>CVE-2022-1353</t>
  </si>
  <si>
    <t>A vulnerability was found in the pfkey_register function in net/key/af_key.c in the Linux kernel. This flaw allows a local, unprivileged user to gain access to kernel memory, leading to a system crash or a leak of internal kernel information.</t>
  </si>
  <si>
    <t>CVE-2022-1280</t>
  </si>
  <si>
    <t>A use-after-free vulnerability was found in drm_lease_held in drivers/gpu/drm/drm_lease.c in the Linux kernel due to a race problem. This flaw allows a local user privilege attacker to cause a denial of service (DoS) or a kernel information leak.</t>
  </si>
  <si>
    <t>Non-trival knowledge and rewrite needed</t>
  </si>
  <si>
    <r>
      <rPr/>
      <t xml:space="preserve">bugzilla: </t>
    </r>
    <r>
      <rPr>
        <color rgb="FF1155CC"/>
        <u/>
      </rPr>
      <t>https://www.openwall.com/lists/oss-security/2022/04/12/3</t>
    </r>
    <r>
      <rPr/>
      <t xml:space="preserve">
Patch: </t>
    </r>
    <r>
      <rPr>
        <color rgb="FF1155CC"/>
        <u/>
      </rPr>
      <t>https://patchwork.freedesktop.org/patch/443665/</t>
    </r>
    <r>
      <rPr/>
      <t xml:space="preserve">
commit: </t>
    </r>
    <r>
      <rPr>
        <color rgb="FF1155CC"/>
        <u/>
      </rPr>
      <t>https://github.com/torvalds/linux/commit/56f0729a510f92151682ff6c89f69724d5595d6e</t>
    </r>
  </si>
  <si>
    <t>CVE-2022-1263</t>
  </si>
  <si>
    <t>A NULL pointer dereference issue was found in KVM when releasing a vCPU with dirty ring support enabled. This flaw allows an unprivileged local attacker on the host to issue specific ioctl calls, causing a kernel oops condition that results in a denial of service.</t>
  </si>
  <si>
    <t>CVE-2022-1247</t>
  </si>
  <si>
    <t>An issue found in linux-kernel that leads to a race condition in rose_connect(). The rose driver uses rose_neigh-&gt;use to represent how many objects are using the rose_neigh. When a user wants to delete a rose_route via rose_ioctl(), the rose driver calls rose_del_node() and removes neighbours only if their “count” and “use” are zero.</t>
  </si>
  <si>
    <t>CVE-2022-1205</t>
  </si>
  <si>
    <t>A NULL pointer dereference flaw was found in the Linux kernel’s Amateur Radio AX.25 protocol functionality in the way a user connects with the protocol. This flaw allows a local user to crash the system.</t>
  </si>
  <si>
    <t>CVE-2022-1204</t>
  </si>
  <si>
    <t>A use-after-free flaw was found in the Linux kernel’s Amateur Radio AX.25 protocol functionality in the way a user connects with the protocol. This flaw allows a local user to crash the system.</t>
  </si>
  <si>
    <t>CVE-2022-1199</t>
  </si>
  <si>
    <t>A flaw was found in the Linux kernel. This flaw allows an attacker to crash the Linux kernel by simulating amateur radio from the user space, resulting in a null-ptr-deref vulnerability and a use-after-free vulnerability.</t>
  </si>
  <si>
    <t>CVE-2022-1198</t>
  </si>
  <si>
    <t>A use-after-free vulnerabilitity was discovered in drivers/net/hamradio/6pack.c of linux that allows an attacker to crash linux kernel by simulating ax25 device using 6pack driver from user space.</t>
  </si>
  <si>
    <t>Protocol violation. freeing of dev happens and a concurrent thread can modify the timer from userland</t>
  </si>
  <si>
    <t>https://github.com/torvalds/linux/commit/efe4186e6a1b54bf38b9e05450d43b0da1fd7739</t>
  </si>
  <si>
    <t>CVE-2022-1195</t>
  </si>
  <si>
    <t>A use-after-free vulnerability was found in the Linux kernel in drivers/net/hamradio. This flaw allows a local attacker with a user privilege to cause a denial of service (DOS) when the mkiss or sixpack device is detached and reclaim resources early.</t>
  </si>
  <si>
    <t>Since it is UAF, rust compiler will likely not allow the program to compile, but 
correct reasoning and logic still required for programmer.</t>
  </si>
  <si>
    <t>https://git.kernel.org/pub/scm/linux/kernel/git/torvalds/linux.git/commit/?id=3e0588c291d6ce225f2b891753ca41d45ba42469</t>
  </si>
  <si>
    <t>CVE-2022-1184</t>
  </si>
  <si>
    <t>A use-after-free flaw was found in fs/ext4/namei.c:dx_insert_block() in the Linux kernel’s filesystem sub-component. This flaw allows a local attacker with a user privilege to cause a denial of service.</t>
  </si>
  <si>
    <t>CVE-2022-1158</t>
  </si>
  <si>
    <t>A flaw was found in KVM. When updating a guest's page table entry, vm_pgoff was improperly used as the offset to get the page's pfn. As vaddr and vm_pgoff are controllable by user-mode processes, this flaw allows unprivileged local users on the host to write outside the userspace region and potentially corrupt the kernel, resulting in a denial of service condition.</t>
  </si>
  <si>
    <t>CVE-2022-1116</t>
  </si>
  <si>
    <t>Integer Overflow or Wraparound vulnerability in io_uring of Linux Kernel allows local attacker to cause memory corruption and escalate privileges to root. This issue affects: Linux Kernel versions prior to 5.4.189; version 5.4.24 and later versions.</t>
  </si>
  <si>
    <t>CVE-2022-1055</t>
  </si>
  <si>
    <t>A use-after-free exists in the Linux Kernel in tc_new_tfilter that could allow a local attacker to gain privilege escalation. The exploit requires unprivileged user namespaces. We recommend upgrading past commit 04c2a47ffb13c29778e2a14e414ad4cb5a5db4b5</t>
  </si>
  <si>
    <t>CVE-2022-1048</t>
  </si>
  <si>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</si>
  <si>
    <t>CVE-2022-1043</t>
  </si>
  <si>
    <t>A flaw was found in the Linux kernel’s io_uring implementation. This flaw allows an attacker with a local account to corrupt system memory, crash the system or escalate privileges.</t>
  </si>
  <si>
    <t>CVE-2022-1016</t>
  </si>
  <si>
    <t>A flaw was found in the Linux kernel in net/netfilter/nf_tables_core.c:nft_do_chain, which can cause a use-after-free. This issue needs to handle 'return' with proper preconditions, as it can lead to a kernel information leak problem caused by a local, unprivileged attacker.</t>
  </si>
  <si>
    <t>CVE-2022-1015</t>
  </si>
  <si>
    <t>A flaw was found in the Linux kernel in linux/net/netfilter/nf_tables_api.c of the netfilter subsystem. This flaw allows a local user to cause an out-of-bounds write issue.</t>
  </si>
  <si>
    <t>CVE-2022-1012</t>
  </si>
  <si>
    <t>A memory leak problem was found in the TCP source port generation algorithm in net/ipv4/tcp.c due to the small table perturb size. This flaw may allow an attacker to information leak and may cause a denial of service problem.</t>
  </si>
  <si>
    <t>CVE-2022-1011</t>
  </si>
  <si>
    <t>A use-after-free flaw was found in the Linux kernel’s FUSE filesystem in the way a user triggers write(). This flaw allows a local user to gain unauthorized access to data from the FUSE filesystem, resulting in privilege escalation.</t>
  </si>
  <si>
    <t>CVE-2022-0998</t>
  </si>
  <si>
    <t>An integer overflow flaw was found in the Linux kernel’s virtio device driver code in the way a user triggers the vhost_vdpa_config_validate function. This flaw allows a local user to crash or potentially escalate their privileges on the system.</t>
  </si>
  <si>
    <t>CVE-2022-0995</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</si>
  <si>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</si>
  <si>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CVE-2022-0854</t>
  </si>
  <si>
    <t>A memory leak flaw was found in the Linux kernel’s DMA subsystem, in the way a user calls DMA_FROM_DEVICE. This flaw allows a local user to read random memory from the kernel space.</t>
  </si>
  <si>
    <t>CVE-2022-0850</t>
  </si>
  <si>
    <t>A vulnerability was found in linux kernel, where an information leak occurs via ext4_extent_header to userspace.</t>
  </si>
  <si>
    <t>CVE-2022-0847</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</si>
  <si>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</si>
  <si>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CVE-2022-0812</t>
  </si>
  <si>
    <t>An information leak flaw was found in NFS over RDMA in the net/sunrpc/xprtrdma/rpc_rdma.c in the Linux Kernel. This flaw allows an attacker with normal user privileges to leak kernel information.</t>
  </si>
  <si>
    <t>CVE-2022-0742</t>
  </si>
  <si>
    <t>Memory leak in icmp6 implementation in Linux Kernel 5.13+ allows a remote attacker to DoS a host by making it go out-of-memory via icmp6 packets of type 130 or 131. We recommend upgrading past commit 2d3916f3189172d5c69d33065c3c21119fe539fc.</t>
  </si>
  <si>
    <t>CVE-2022-0646</t>
  </si>
  <si>
    <t>A flaw use after free in the Linux kernel Management Component Transport Protocol (MCTP) subsystem was found in the way user triggers cancel_work_sync after the unregister_netdev during removing device. A local user could use this flaw to crash the system or escalate their privileges on the system. It is actual from Linux Kernel 5.17-rc1 (when mctp-serial.c introduced) till 5.17-rc5.</t>
  </si>
  <si>
    <t>CVE-2022-0617</t>
  </si>
  <si>
    <t>A flaw null pointer dereference in the Linux kernel UDF file system functionality was found in the way user triggers udf_file_write_iter function for the malicious UDF image. A local user could use this flaw to crash the system. Actual from Linux kernel 4.2-rc1 till 5.17-rc2.</t>
  </si>
  <si>
    <t>CVE-2022-0516</t>
  </si>
  <si>
    <t>A vulnerability was found in kvm_s390_guest_sida_op in the arch/s390/kvm/kvm-s390.c function in KVM for s390 in the Linux kernel. This flaw allows a local attacker with a normal user privilege to obtain unauthorized memory write access. This flaw affects Linux kernel versions prior to 5.17-rc4.</t>
  </si>
  <si>
    <t>CVE-2022-0500</t>
  </si>
  <si>
    <t>A flaw was found in unrestricted eBPF usage by the BPF_BTF_LOAD, leading to a possible out-of-bounds memory write in the Linux kernel’s BPF subsystem due to the way a user loads BTF. This flaw allows a local user to crash or escalate their privileges on the system.</t>
  </si>
  <si>
    <t>CVE-2022-0494</t>
  </si>
  <si>
    <t>A kernel information leak flaw was identified in the scsi_ioctl function in drivers/scsi/scsi_ioctl.c in the Linux kernel. This flaw allows a local attacker with a special user privilege (CAP_SYS_ADMIN or CAP_SYS_RAWIO) to create issues with confidentiality.</t>
  </si>
  <si>
    <t xml:space="preserve">Fail to initilize buffer memory to 0. Safe rust enforces value initliazation. </t>
  </si>
  <si>
    <t>https://lore.kernel.org/all/20220216084038.15635-1-tcs.kernel@gmail.com/</t>
  </si>
  <si>
    <t>CVE-2022-0492</t>
  </si>
  <si>
    <t>A vulnerability was found in the Linux kernel’s cgroup_release_agent_write in the kernel/cgroup/cgroup-v1.c function. This flaw, under certain circumstances, allows the use of the cgroups v1 release_agent feature to escalate privileges and bypass the namespace isolation unexpectedly.</t>
  </si>
  <si>
    <t>CVE-2022-0487</t>
  </si>
  <si>
    <t>A use-after-free vulnerability was found in rtsx_usb_ms_drv_remove in drivers/memstick/host/rtsx_usb_ms.c in memstick in the Linux kernel. In this flaw, a local attacker with a user privilege may impact system Confidentiality. This flaw affects kernel versions prior to 5.14 rc1.</t>
  </si>
  <si>
    <t>Two bugs in one cve, but both are UAF, which rust compiler will complain</t>
  </si>
  <si>
    <t>https://git.kernel.org/pub/scm/linux/kernel/git/torvalds/linux.git/commit/?id=42933c8aa14be1caa9eda41f65cde8a3a95d3e39</t>
  </si>
  <si>
    <t>CVE-2022-0480</t>
  </si>
  <si>
    <t>A flaw was found in the filelock_init in fs/locks.c function in the Linux kernel. This issue can lead to host memory exhaustion due to memcg not limiting the number of Portable Operating System Interface (POSIX) file locks.</t>
  </si>
  <si>
    <t>CVE-2022-0435</t>
  </si>
  <si>
    <t>A stack overflow flaw was found in the Linux kernel's TIPC protocol functionality in the way a user sends a packet with malicious content where the number of domain member nodes is higher than the 64 allowed. This flaw allows a remote user to crash the system or possibly escalate their privileges if they have access to the TIPC network.</t>
  </si>
  <si>
    <t>CVE-2022-0433</t>
  </si>
  <si>
    <t>A NULL pointer dereference flaw was found in the Linux kernel's BPF subsystem in the way a user triggers the map_get_next_key function of the BPF bloom filter. This flaw allows a local user to crash the system. This flaw affects Linux kernel versions prior to 5.17-rc1.</t>
  </si>
  <si>
    <t>CVE-2022-0400</t>
  </si>
  <si>
    <t>An out-of-bounds read vulnerability was discovered in linux kernel in the smc protocol stack, causing remote dos.</t>
  </si>
  <si>
    <t>CVE-2022-0382</t>
  </si>
  <si>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</si>
  <si>
    <t>CVE-2022-0330</t>
  </si>
  <si>
    <t>A random memory access flaw was found in the Linux kernel's GPU i915 kernel driver functionality in the way a user may run malicious code on the GPU. This flaw allows a local user to crash the system or escalate their privileges on the system.</t>
  </si>
  <si>
    <t>CVE-2022-0322</t>
  </si>
  <si>
    <t>A flaw was found in the sctp_make_strreset_req function in net/sctp/sm_make_chunk.c in the SCTP network protocol in the Linux kernel with a local user privilege access. In this flaw, an attempt to use more buffer than is allocated triggers a BUG_ON issue, leading to a denial of service (DOS).</t>
  </si>
  <si>
    <t>CVE-2022-0286</t>
  </si>
  <si>
    <t>A flaw was found in the Linux kernel. A null pointer dereference in bond_ipsec_add_sa() may lead to local denial of service.</t>
  </si>
  <si>
    <t>CVE-2022-0264</t>
  </si>
  <si>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 This flaws affects kernel versions &lt; v5.16-rc6</t>
  </si>
  <si>
    <t>CVE-2022-0185</t>
  </si>
  <si>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</si>
  <si>
    <t>CVE-2022-0171</t>
  </si>
  <si>
    <t>A flaw was found in the Linux kernel. The existing KVM SEV API has a vulnerability that allows a non-root (host) user-level application to crash the host kernel by creating a confidential guest VM instance in AMD CPU that supports Secure Encrypted Virtualization (SEV).</t>
  </si>
  <si>
    <t>CVE-2022-0168</t>
  </si>
  <si>
    <t>A denial of service (DOS) issue was found in the Linux kernel’s smb2_ioctl_query_info function in the fs/cifs/smb2ops.c Common Internet File System (CIFS) due to an incorrect return from the memdup_user function. This flaw allows a local, privileged (CAP_SYS_ADMIN) attacker to crash the system.</t>
  </si>
  <si>
    <t>CVE-2021-46283</t>
  </si>
  <si>
    <t>nf_tables_newset in net/netfilter/nf_tables_api.c in the Linux kernel before 5.12.13 allows local users to cause a denial of service (NULL pointer dereference and general protection fault) because of the missing initialization for nft_set_elem_expr_alloc. A local user can set a netfilter table expression in their own namespace.</t>
  </si>
  <si>
    <t>CVE-2021-45868</t>
  </si>
  <si>
    <t>In the Linux kernel before 5.15.3, fs/quota/quota_tree.c does not validate the block number in the quota tree (on disk). This can, for example, lead to a kernel/locking/rwsem.c use-after-free if there is a corrupted quota file.</t>
  </si>
  <si>
    <t>CVE-2021-45402</t>
  </si>
  <si>
    <t>The check_alu_op() function in kernel/bpf/verifier.c in the Linux kernel through v5.16-rc5 did not properly update bounds while handling the mov32 instruction, which allows local users to obtain potentially sensitive address information, aka a "pointer leak."</t>
  </si>
  <si>
    <t>CVE-2021-44879</t>
  </si>
  <si>
    <t>In gc_data_segment in fs/f2fs/gc.c in the Linux kernel before 5.16.3, special files are not considered, leading to a move_data_page NULL pointer dereference.</t>
  </si>
  <si>
    <t>CVE-2021-34866</t>
  </si>
  <si>
    <t>This vulnerability allows local attackers to escalate privileges on affected installations of Linux Kernel 5.14-rc3. An attacker must first obtain the ability to execute low-privileged code on the target system in order to exploit this vulnerability. The specific flaw exists within the handling of eBPF programs. The issue results from the lack of proper validation of user-supplied eBPF programs, which can result in a type confusion condition. An attacker can leverage this vulnerability to escalate privileges and execute arbitrary code in the context of the kernel. Was ZDI-CAN-14689.</t>
  </si>
  <si>
    <t>CVE-2021-33656</t>
  </si>
  <si>
    <t>When setting font with malicous data by ioctl cmd PIO_FONT,kernel will write memory out of bounds.</t>
  </si>
  <si>
    <t>CVE-2021-33655</t>
  </si>
  <si>
    <t>When sending malicous data to kernel by ioctl cmd FBIOPUT_VSCREENINFO,kernel will write memory out of bounds.</t>
  </si>
  <si>
    <t>CVE-2021-28715</t>
  </si>
  <si>
    <t>Guest can force Linux netback driver to hog large amounts of kernel memory T[his CNA information record relates to multiple CVEs; the text explains which aspects/vulnerabilities correspond to which CVE.] Incoming data packets for a guest in the Linux kernel's netback driver are buffered until the guest is ready to process them. There are some measures taken for avoiding to pile up too much data, but those can be bypassed by the guest: There is a timeout how long the client side of an interface can stop consuming new packets before it is assumed to have stalled, but this timeout is rather long (60 seconds by default). Using a UDP connection on a fast interface can easily accumulate gigabytes of data in that time. (CVE-2021-28715) The timeout could even never trigger if the guest manages to have only one free slot in its RX queue ring page and the next package would require more than one free slot, which may be the case when using GSO, XDP, or software hashing. (CVE-2021-28714)</t>
  </si>
  <si>
    <t>CVE-2021-28714</t>
  </si>
  <si>
    <t>CVE-2021-22600</t>
  </si>
  <si>
    <t>A double free bug in packet_set_ring() in net/packet/af_packet.c can be exploited by a local user through crafted syscalls to escalate privileges or deny service. We recommend upgrading kernel past the effected versions or rebuilding past ec6af094ea28f0f2dda1a6a33b14cd57e36a9755</t>
  </si>
  <si>
    <t>CVE-2021-20322</t>
  </si>
  <si>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</si>
  <si>
    <t>CVE-2021-20321</t>
  </si>
  <si>
    <t>A race condition accessing file object in the Linux kernel OverlayFS subsystem was found in the way users do rename in specific way with OverlayFS. A local user could use this flaw to crash the system.</t>
  </si>
  <si>
    <t>CVE-2021-20320</t>
  </si>
  <si>
    <t>A flaw was found in s390 eBPF JIT in bpf_jit_insn in arch/s390/net/bpf_jit_comp.c in the Linux kernel. In this flaw, a local attacker with special user privilege can circumvent the verifier and may lead to a confidentiality problem.</t>
  </si>
  <si>
    <t>CVE-2021-4218</t>
  </si>
  <si>
    <t>A flaw was found in the Linux kernel’s implementation of reading the SVC RDMA counters. Reading the counter sysctl panics the system. This flaw allows a local attacker with local access to cause a denial of service while the system reboots. The issue is specific to CentOS/RHEL.</t>
  </si>
  <si>
    <t>CVE-2021-4204</t>
  </si>
  <si>
    <t>An out-of-bounds (OOB) memory access flaw was found in the Linux kernel's eBPF due to an Improper Input Validation. This flaw allows a local attacker with a special privilege to crash the system or leak internal information.</t>
  </si>
  <si>
    <t>CVE-2021-4203</t>
  </si>
  <si>
    <t>A use-after-free read flaw was found in sock_getsockopt() in net/core/sock.c due to SO_PEERCRED and SO_PEERGROUPS race with listen() (and connect()) in the Linux kernel. In this flaw, an attacker with a user privileges may crash the system or leak internal kernel information.</t>
  </si>
  <si>
    <t>CVE-2021-4202</t>
  </si>
  <si>
    <t>A use-after-free flaw was found in nci_request in net/nfc/nci/core.c in NFC Controller Interface (NCI) in the Linux kernel. This flaw could allow a local attacker with user privileges to cause a data race problem while the device is getting removed, leading to a privilege escalation problem.</t>
  </si>
  <si>
    <t>CVE-2021-4197</t>
  </si>
  <si>
    <t>An unprivileged write to the file handler flaw in the Linux kernel's control groups and namespaces subsystem was found in the way users have access to some less privileged process that are controlled by cgroups and have higher privileged parent process. It is actually both for cgroup2 and cgroup1 versions of control groups. A local user could use this flaw to crash the system or escalate their privileges on the system.</t>
  </si>
  <si>
    <t>CVE-2021-4159</t>
  </si>
  <si>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t>
  </si>
  <si>
    <t>CVE-2021-4157</t>
  </si>
  <si>
    <t>An out of memory bounds write flaw (1 or 2 bytes of memory) in the Linux kernel NFS subsystem was found in the way users use mirroring (replication of files with NFS). A user, having access to the NFS mount, could potentially use this flaw to crash the system or escalate privileges on the system.</t>
  </si>
  <si>
    <t>CVE-2021-4155</t>
  </si>
  <si>
    <t>A data leak flaw was found in the way XFS_IOC_ALLOCSP IOCTL in the XFS filesystem allowed for size increase of files with unaligned size. A local attacker could use this flaw to leak data on the XFS filesystem otherwise not accessible to them.</t>
  </si>
  <si>
    <t>CVE-2021-4154</t>
  </si>
  <si>
    <t>A use-after-free flaw was found in cgroup1_parse_param in kernel/cgroup/cgroup-v1.c in the Linux kernel's cgroup v1 parser. A local attacker with a user privilege could cause a privilege escalation by exploiting the fsconfig syscall parameter leading to a container breakout and a denial of service on the system.</t>
  </si>
  <si>
    <t>CVE-2021-4150</t>
  </si>
  <si>
    <t>A use-after-free flaw was found in the add_partition in block/partitions/core.c in the Linux kernel. A local attacker with user privileges could cause a denial of service on the system. The issue results from the lack of code cleanup when device_add call fails when adding a partition to the disk.</t>
  </si>
  <si>
    <t>CVE-2021-4149</t>
  </si>
  <si>
    <t>A vulnerability was found in btrfs_alloc_tree_b in fs/btrfs/extent-tree.c in the Linux kernel due to an improper lock operation in btrfs. In this flaw, a user with a local privilege may cause a denial of service (DOS) due to a deadlock problem.</t>
  </si>
  <si>
    <t>CVE-2021-4148</t>
  </si>
  <si>
    <t>A vulnerability was found in the Linux kernel's block_invalidatepage in fs/buffer.c in the filesystem. A missing sanity check may allow a local attacker with user privilege to cause a denial of service (DOS) problem.</t>
  </si>
  <si>
    <t>CVE-2021-4135</t>
  </si>
  <si>
    <t>A memory leak vulnerability was found in the Linux kernel's eBPF for the Simulated networking device driver in the way user uses BPF for the device such that function nsim_map_alloc_elem being called. A local user could use this flaw to get unauthorized access to some data.</t>
  </si>
  <si>
    <t>CVE-2021-4095</t>
  </si>
  <si>
    <t>A NULL pointer dereference was found in the Linux kernel's KVM when dirty ring logging is enabled without an active vCPU context. An unprivileged local attacker on the host may use this flaw to cause a kernel oops condition and thus a denial of service by issuing a KVM_XEN_HVM_SET_ATTR ioctl. This flaw affects Linux kernel versions prior to 5.17-rc1.</t>
  </si>
  <si>
    <t>CVE-2021-4093</t>
  </si>
  <si>
    <t>A flaw was found in the KVM's AMD code for supporting the Secure Encrypted Virtualization-Encrypted State (SEV-ES). A KVM guest using SEV-ES can trigger out-of-bounds reads and writes in the host kernel via a malicious VMGEXIT for a string I/O instruction (for example, outs or ins) using the exit reason SVM_EXIT_IOIO. This issue results in a crash of the entire system or a potential guest-to-host escape scenario.</t>
  </si>
  <si>
    <t>CVE-2021-4090</t>
  </si>
  <si>
    <t>An out-of-bounds (OOB) memory write flaw was found in the NFSD in the Linux kernel. Missing sanity may lead to a write beyond bmval[bmlen-1] in nfsd4_decode_bitmap4 in fs/nfsd/nfs4xdr.c. In this flaw, a local attacker with user privilege may gain access to out-of-bounds memory, leading to a system integrity and confidentiality threat.</t>
  </si>
  <si>
    <t>CVE-2021-4083</t>
  </si>
  <si>
    <t>A read-after-free memory flaw was found in the Linux kernel's garbage collection for Unix domain socket file handlers in the way users call close() and fget() simultaneously and can potentially trigger a race condition. This flaw allows a local user to crash the system or escalate their privileges on the system. This flaw affects Linux kernel versions prior to 5.16-rc4.</t>
  </si>
  <si>
    <t>CVE-2021-4037</t>
  </si>
  <si>
    <t>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 This can lead to excessive permissions granted in case when they should not. This vulnerability is similar to the previous CVE-2018-13405 and adds the missed fix for the XFS.</t>
  </si>
  <si>
    <t>CVE-2021-4032</t>
  </si>
  <si>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</si>
  <si>
    <t>CVE-2021-4028</t>
  </si>
  <si>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</si>
  <si>
    <t>CVE-2021-4023</t>
  </si>
  <si>
    <t>A flaw was found in the io-workqueue implementation in the Linux kernel versions prior to 5.15-rc1. The kernel can panic when an improper cancellation operation triggers the submission of new io-uring operations during a shortage of free space. This flaw allows a local user with permissions to execute io-uring requests to possibly crash the system.</t>
  </si>
  <si>
    <t>CVE-2021-4002</t>
  </si>
  <si>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</si>
  <si>
    <t>CVE-2021-4001</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</si>
  <si>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</si>
  <si>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CVE-2021-3864</t>
  </si>
  <si>
    <t>A flaw was found in the way the dumpable flag setting was handled when certain SUID binaries executed its descendants. The prerequisite is a SUID binary that sets real UID equal to effective UID, and real GID equal to effective GID. The descendant will then have a dumpable value set to 1. As a result, if the descendant process crashes and core_pattern is set to a relative value, its core dump is stored in the current directory with uid:gid permissions. An unprivileged local user with eligible root SUID binary could use this flaw to place core dumps into root-owned directories, potentially resulting in escalation of privileges.</t>
  </si>
  <si>
    <t>CVE-2021-3847</t>
  </si>
  <si>
    <t>An unauthorized access to the execution of the setuid file with capabilities flaw in the Linux kernel OverlayFS subsystem was found in the way user copying a capable file from a nosuid mount into another mount. A local user could use this flaw to escalate their privileges on the system.</t>
  </si>
  <si>
    <t>CVE-2021-3773</t>
  </si>
  <si>
    <t>A flaw in netfilter could allow a network-connected attacker to infer openvpn connection endpoint information for further use in traditional network attacks.</t>
  </si>
  <si>
    <t>CVE-2021-3772</t>
  </si>
  <si>
    <t>A flaw was found in the Linux SCTP stack. A blind attacker may be able to kill an existing SCTP association through invalid chunks if the attacker knows the IP-addresses and port numbers being used and the attacker can send packets with spoofed IP addresses.</t>
  </si>
  <si>
    <t>CVE-2021-3764</t>
  </si>
  <si>
    <t>A memory leak flaw was found in the Linux kernel's ccp_run_aes_gcm_cmd() function that allows an attacker to cause a denial of service. The vulnerability is similar to the older CVE-2019-18808. The highest threat from this vulnerability is to system availability.</t>
  </si>
  <si>
    <t>CVE-2021-3760</t>
  </si>
  <si>
    <t>A flaw was found in the Linux kernel. A use-after-free vulnerability in the NFC stack can lead to a threat to confidentiality, integrity, and system availability.</t>
  </si>
  <si>
    <t>CVE-2021-3759</t>
  </si>
  <si>
    <t>A memory overflow vulnerability was found in the Linux kernel’s ipc functionality of the memcg subsystem, in the way a user calls the semget function multiple times, creating semaphores. This flaw allows a local user to starve the resources, causing a denial of service. The highest threat from this vulnerability is to system availability.</t>
  </si>
  <si>
    <t>CVE-2021-3753</t>
  </si>
  <si>
    <t>A race problem was seen in the vt_k_ioctl in drivers/tty/vt/vt_ioctl.c in the Linux kernel, which may cause an out of bounds read in vt as the write access to vc_mode is not protected by lock-in vt_ioctl (KDSETMDE). The highest threat from this vulnerability is to data confidentiality.</t>
  </si>
  <si>
    <t>Failure to call the function with a lock held. This one is a logical error where programmer needs to reason about the interaction between multiple devices</t>
  </si>
  <si>
    <t>https://github.com/torvalds/linux/commit/2287a51ba822384834dafc1c798453375d1107c7</t>
  </si>
  <si>
    <t>CVE-2021-3752</t>
  </si>
  <si>
    <t>A use-after-free flaw was found in the Linux kernel’s Bluetooth subsystem in the way user calls connect to the socket and disconnect simultaneously due to a race condition. This flaw allows a user to crash the system or escalate their privileges. The highest threat from this vulnerability is to confidentiality, integrity, as well as system availability.</t>
  </si>
  <si>
    <t>CVE-2021-3744</t>
  </si>
  <si>
    <t>A memory leak flaw was found in the Linux kernel in the ccp_run_aes_gcm_cmd() function in drivers/crypto/ccp/ccp-ops.c, which allows attackers to cause a denial of service (memory consumption). This vulnerability is similar with the older CVE-2019-18808.</t>
  </si>
  <si>
    <t>Wrong label, this is human logical error can't be prevented by rust</t>
  </si>
  <si>
    <t>https://github.com/torvalds/linux/commit/505d9dcb0f7ddf9d075e729523a33d38642ae680</t>
  </si>
  <si>
    <t>CVE-2021-3743</t>
  </si>
  <si>
    <t>An out-of-bounds (OOB) memory read flaw was found in the Qualcomm IPC router protocol in the Linux kernel. A missing sanity check allows a local attacker to gain access to out-of-bounds memory, leading to a system crash or a leak of internal kernel information. The highest threat from this vulnerability is to system availability.</t>
  </si>
  <si>
    <t>CVE-2021-3739</t>
  </si>
  <si>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</si>
  <si>
    <t>CVE-2021-3736</t>
  </si>
  <si>
    <t>A flaw was found in the Linux kernel. A memory leak problem was found in mbochs_ioctl in samples/vfio-mdev/mbochs.c in Virtual Function I/O (VFIO) Mediated devices. This flaw could allow a local attacker to leak internal kernel information.</t>
  </si>
  <si>
    <t>CVE-2021-3732</t>
  </si>
  <si>
    <t>A flaw was found in the Linux kernel's OverlayFS subsystem in the way the user mounts the TmpFS filesystem with OverlayFS. This flaw allows a local user to gain access to hidden files that should not be accessible.</t>
  </si>
  <si>
    <t>CVE-2021-3715</t>
  </si>
  <si>
    <t>A flaw was found in the "Routing decision" classifier in the Linux kernel's Traffic Control networking subsystem in the way it handled changing of classification filters, leading to a use-after-free condition. This flaw allows unprivileged local users to escalate their privileges on the system. The highest threat from this vulnerability is to confidentiality, integrity, as well as system availability.</t>
  </si>
  <si>
    <t>CVE-2021-3714</t>
  </si>
  <si>
    <t>A flaw was found in the Linux kernels memory deduplication mechanism. Previous work has shown that memory deduplication can be attacked via a local exploitation mechanism. The same technique can be used if an attacker can upload page sized files and detect the change in access time from a networked service to determine if the page has been merged.</t>
  </si>
  <si>
    <t>CVE-2021-3669</t>
  </si>
  <si>
    <t>A flaw was found in the Linux kernel. Measuring usage of the shared memory does not scale with large shared memory segment counts which could lead to resource exhaustion and DoS.</t>
  </si>
  <si>
    <t>CVE-2021-3659</t>
  </si>
  <si>
    <t>A NULL pointer dereference flaw was found in the Linux kernel’s IEEE 802.15.4 wireless networking subsystem in the way the user closes the LR-WPAN connection. This flaw allows a local user to crash the system. The highest threat from this vulnerability is to system availability.</t>
  </si>
  <si>
    <t>CVE-2021-3656</t>
  </si>
  <si>
    <t>A flaw was found in the KVM's AMD code for supporting SVM nested virtualization. The flaw occurs when processing the VMCB (virtual machine control block) provided by the L1 guest to spawn/handle a nested guest (L2). Due to improper validation of the "virt_ext" field, this issue could allow a malicious L1 to disable both VMLOAD/VMSAVE intercepts and VLS (Virtual VMLOAD/VMSAVE) for the L2 guest. As a result, the L2 guest would be allowed to read/write physical pages of the host, resulting in a crash of the entire system, leak of sensitive data or potential guest-to-host escape.</t>
  </si>
  <si>
    <t>CVE-2021-3640</t>
  </si>
  <si>
    <t>A flaw use-after-free in function sco_sock_sendmsg() of the Linux kernel HCI subsystem was found in the way user calls ioct UFFDIO_REGISTER or other way triggers race condition of the call sco_conn_del() together with the call sco_sock_sendmsg() with the expected controllable faulting memory page. A privileged local user could use this flaw to crash the system or escalate their privileges on the system.</t>
  </si>
  <si>
    <t>CVE-2021-3609</t>
  </si>
  <si>
    <t>.A flaw was found in the CAN BCM networking protocol in the Linux kernel, where a local attacker can abuse a flaw in the CAN subsystem to corrupt memory, crash the system or escalate privileges. This race condition in net/can/bcm.c in the Linux kernel allows for local privilege escalation to root.</t>
  </si>
  <si>
    <t>CVE-2021-3428</t>
  </si>
  <si>
    <t>A flaw was found in the Linux kernel. A denial of service problem is identified if an extent tree is corrupted in a crafted ext4 filesystem in fs/ext4/extents.c in ext4_es_cache_extent. Fabricating an integer overflow, A local attacker with a special user privilege may cause a system crash problem which can lead to an availability threat.</t>
  </si>
  <si>
    <t>CVE-2020-36558</t>
  </si>
  <si>
    <t>A race condition in the Linux kernel before 5.5.7 involving VT_RESIZEX could lead to a NULL pointer dereference and general protection fault.</t>
  </si>
  <si>
    <t>CVE-2020-36557</t>
  </si>
  <si>
    <t>A race condition in the Linux kernel before 5.6.2 between the VT_DISALLOCATE ioctl and closing/opening of ttys could lead to a use-after-free.</t>
  </si>
  <si>
    <t>CVE-2020-36516</t>
  </si>
  <si>
    <t>An issue was discovered in the Linux kernel through 5.16.11. The mixed IPID assignment method with the hash-based IPID assignment policy allows an off-path attacker to inject data into a victim's TCP session or terminate that session.</t>
  </si>
  <si>
    <t>CVE-2020-35501</t>
  </si>
  <si>
    <t>A flaw was found in the Linux kernels implementation of audit rules, where a syscall can unexpectedly not be correctly not be logged by the audit subsystem</t>
  </si>
  <si>
    <t>CVE-2020-27784</t>
  </si>
  <si>
    <t>A vulnerability was found in the Linux kernel, where accessing a deallocated instance in printer_ioctl() printer_ioctl() tries to access of a printer_dev instance. However, use-after-free arises because it had been freed by gprinter_free().</t>
  </si>
  <si>
    <t>CVE-2011-4917</t>
  </si>
  <si>
    <t>In the Linux kernel through 3.1 there is an information disclosure issue via /proc/stat.</t>
  </si>
  <si>
    <t>CVE-2011-4916</t>
  </si>
  <si>
    <t>Linux kernel through 3.1 allows local users to obtain sensitive keystroke information via access to /dev/pts/ and /dev/tty*.</t>
  </si>
  <si>
    <t>New Rust?</t>
  </si>
  <si>
    <t>New category</t>
  </si>
  <si>
    <t>New Sub category</t>
  </si>
  <si>
    <t>New Category</t>
  </si>
  <si>
    <t>Comment</t>
  </si>
  <si>
    <t>CVE-2021-45486</t>
  </si>
  <si>
    <t>In the IPv4 implementation in the Linux kernel before 5.12.4, net/ipv4/route.c has an information leak because the hash table is very small.</t>
  </si>
  <si>
    <t>CVE-2021-45485</t>
  </si>
  <si>
    <t>In the IPv6 implementation in the Linux kernel before 5.13.3, net/ipv6/output_core.c has an information leak because of certain use of a hash table which, although big, doesn't properly consider that IPv6-based attackers can typically choose among many IPv6 source addresses.</t>
  </si>
  <si>
    <t>-</t>
  </si>
  <si>
    <t>CVE-2021-45480</t>
  </si>
  <si>
    <t>An issue was discovered in the Linux kernel before 5.15.11. There is a memory leak in the __rds_conn_create() function in net/rds/connection.c in a certain combination of circumstances.</t>
  </si>
  <si>
    <t>CVE-2021-45469</t>
  </si>
  <si>
    <t>In __f2fs_setxattr in fs/f2fs/xattr.c in the Linux kernel through 5.15.11, there is an out-of-bounds memory access when an inode has an invalid last xattr entry.</t>
  </si>
  <si>
    <t>CVE-2021-45095</t>
  </si>
  <si>
    <t>pep_sock_accept in net/phonet/pep.c in the Linux kernel through 5.15.8 has a refcount leak.</t>
  </si>
  <si>
    <t>CVE-2021-44733</t>
  </si>
  <si>
    <t>A use-after-free exists in drivers/tee/tee_shm.c in the TEE subsystem in the Linux kernel through 5.15.11. This occurs because of a race condition in tee_shm_get_from_id during an attempt to free a shared memory object.</t>
  </si>
  <si>
    <t>Safety violation</t>
  </si>
  <si>
    <t>Ref counting</t>
  </si>
  <si>
    <t>RC, UAF, Lifetime, Protocol violation</t>
  </si>
  <si>
    <t>UAF happens because the resource is improperly refcounted</t>
  </si>
  <si>
    <t>https://lore.kernel.org/lkml/20211215092501.1861229-1-jens.wiklander@linaro.org/</t>
  </si>
  <si>
    <t>Reference counting, Use Rc&lt;&gt; or RfCell&lt;&gt; to prevent</t>
  </si>
  <si>
    <t xml:space="preserve">Yes  </t>
  </si>
  <si>
    <t>CVE-2021-43976</t>
  </si>
  <si>
    <t>In the Linux kernel through 5.15.2, mwifiex_usb_recv in drivers/net/wireless/marvell/mwifiex/usb.c allows an attacker (who can connect a crafted USB device) to cause a denial of service (skb_over_panic).</t>
  </si>
  <si>
    <t>NO</t>
  </si>
  <si>
    <t>DoS, Protocol violation</t>
  </si>
  <si>
    <t>Improper resource handling in the free path</t>
  </si>
  <si>
    <t>https://patchwork.kernel.org/project/linux-wireless/patch/YX4CqjfRcTa6bVL+@Zekuns-MBP-16.fios-router.home/</t>
  </si>
  <si>
    <t xml:space="preserve">Semantic violation, Rust might prevent it. </t>
  </si>
  <si>
    <t xml:space="preserve">No </t>
  </si>
  <si>
    <t>CVE-2021-43975</t>
  </si>
  <si>
    <t>In the Linux kernel through 5.15.2, hw_atl_utils_fw_rpc_wait in drivers/net/ethernet/aquantia/atlantic/hw_atl/hw_atl_utils.c allows an attacker (who can introduce a crafted device) to trigger an out-of-bounds write via a crafted length value.</t>
  </si>
  <si>
    <t>OOB read/write</t>
  </si>
  <si>
    <t>https://lore.kernel.org/netdev/163698540868.13805.17800408021782408762.git-patchwork-notify@kernel.org/T/</t>
  </si>
  <si>
    <t>Buffer overflow. Rust will prevent it.</t>
  </si>
  <si>
    <t>Panic</t>
  </si>
  <si>
    <t>CVE-2021-43389</t>
  </si>
  <si>
    <t>An issue was discovered in the Linux kernel before 5.14.15. There is an array-index-out-of-bounds flaw in the detach_capi_ctr function in drivers/isdn/capi/kcapi.c.</t>
  </si>
  <si>
    <t>OOB read</t>
  </si>
  <si>
    <t>https://git.kernel.org/pub/scm/linux/kernel/git/torvalds/linux.git/commit/?id=1f3e2e97c003f80c4b087092b225c8787ff91e4d</t>
  </si>
  <si>
    <t>CVE-2021-43267</t>
  </si>
  <si>
    <t>An issue was discovered in net/tipc/crypto.c in the Linux kernel before 5.14.16. The Transparent Inter-Process Communication (TIPC) functionality allows remote attackers to exploit insufficient validation of user-supplied sizes for the MSG_CRYPTO message type.</t>
  </si>
  <si>
    <t>CVE-2021-43057</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</si>
  <si>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</si>
  <si>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CVE-2021-43056</t>
  </si>
  <si>
    <t>An issue was discovered in the Linux kernel for powerpc before 5.14.15. It allows a malicious KVM guest to crash the host, when the host is running on Power8, due to an arch/powerpc/kvm/book3s_hv_rmhandlers.S implementation bug in the handling of the SRR1 register values.</t>
  </si>
  <si>
    <t>CVE-2021-42739</t>
  </si>
  <si>
    <t>A heap-based buffer overflow flaw was found in the Linux kernel FireDTV media card driver, where the user calls the CA_SEND_MSG ioctl. This flaw allows a local user of the host machine to crash the system or escalate privileges on the system. The highest threat from this vulnerability is to confidentiality, integrity, as well as system availability.</t>
  </si>
  <si>
    <t>CVE-2021-42327</t>
  </si>
  <si>
    <t>dp_link_settings_write in drivers/gpu/drm/amd/display/amdgpu_dm/amdgpu_dm_debugfs.c in the Linux kernel through 5.14.14 allows a heap-based buffer overflow by an attacker who can write a string to the AMD GPU display drivers debug filesystem. There are no checks on size within parse_write_buffer_into_params when it uses the size of copy_from_user to copy a userspace buffer into a 40-byte heap buffer.</t>
  </si>
  <si>
    <t>OOB write</t>
  </si>
  <si>
    <t>https://github.com/torvalds/linux/commit/f23750b5b3d98653b31d4469592935ef6364ad67</t>
  </si>
  <si>
    <t>CVE-2021-42252</t>
  </si>
  <si>
    <t>An issue was discovered in aspeed_lpc_ctrl_mmap in drivers/soc/aspeed/aspeed-lpc-ctrl.c in the Linux kernel before 5.14.6. Local attackers able to access the Aspeed LPC control interface could overwrite memory in the kernel and potentially execute privileges, aka CID-b49a0e69a7b1. This occurs because a certain comparison uses values that are not memory sizes.</t>
  </si>
  <si>
    <t>Rust datastructures</t>
  </si>
  <si>
    <t>https://git.kernel.org/pub/scm/linux/kernel/git/torvalds/linux.git/commit/?id=b49a0e69a7b1a68c8d3f64097d06dabb770fec96</t>
  </si>
  <si>
    <t>logic error. Rust will not prevent it.</t>
  </si>
  <si>
    <t>CVE-2021-42008</t>
  </si>
  <si>
    <t>The decode_data function in drivers/net/hamradio/6pack.c in the Linux kernel before 5.13.13 has a slab out-of-bounds write. Input from a process that has the CAP_NET_ADMIN capability can lead to root access.</t>
  </si>
  <si>
    <t>https://git.kernel.org/pub/scm/linux/kernel/git/torvalds/linux.git/commit/?id=19d1532a187669ce86d5a2696eb7275310070793</t>
  </si>
  <si>
    <t>CVE-2021-41864</t>
  </si>
  <si>
    <t>prealloc_elems_and_freelist in kernel/bpf/stackmap.c in the Linux kernel before 5.14.12 allows unprivileged users to trigger an eBPF multiplication integer overflow with a resultant out-of-bounds write.</t>
  </si>
  <si>
    <t>CVE-2021-41073</t>
  </si>
  <si>
    <t>loop_rw_iter in fs/io_uring.c in the Linux kernel 5.10 through 5.14.6 allows local users to gain privileges by using IORING_OP_PROVIDE_BUFFERS to trigger a free of a kernel buffer, as demonstrated by using /proc/&lt;pid&gt;/maps for exploitation.</t>
  </si>
  <si>
    <t>CVE-2021-40490</t>
  </si>
  <si>
    <t>A race condition was discovered in ext4_write_inline_data_end in fs/ext4/inline.c in the ext4 subsystem in the Linux kernel through 5.13.13.</t>
  </si>
  <si>
    <t>CVE-2021-38300</t>
  </si>
  <si>
    <t>arch/mips/net/bpf_jit.c in the Linux kernel before 5.4.10 can generate undesirable machine code when transforming unprivileged cBPF programs, allowing execution of arbitrary code within the kernel context. This occurs because conditional branches can exceed the 128 KB limit of the MIPS architecture.</t>
  </si>
  <si>
    <t>CVE-2021-38209</t>
  </si>
  <si>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</si>
  <si>
    <t>CVE-2021-38208</t>
  </si>
  <si>
    <t>net/nfc/llcp_sock.c in the Linux kernel before 5.12.10 allows local unprivileged users to cause a denial of service (NULL pointer dereference and BUG) by making a getsockname call after a certain type of failure of a bind call.</t>
  </si>
  <si>
    <t>CVE-2021-38207</t>
  </si>
  <si>
    <t>drivers/net/ethernet/xilinx/ll_temac_main.c in the Linux kernel before 5.12.13 allows remote attackers to cause a denial of service (buffer overflow and lockup) by sending heavy network traffic for about ten minutes.</t>
  </si>
  <si>
    <t>https://github.com/torvalds/linux/commit/c364df2489b8ef2f5e3159b1dff1ff1fdb16040d</t>
  </si>
  <si>
    <t>CVE-2021-38206</t>
  </si>
  <si>
    <t>The mac80211 subsystem in the Linux kernel before 5.12.13, when a device supporting only 5 GHz is used, allows attackers to cause a denial of service (NULL pointer dereference in the radiotap parser) by injecting a frame with 802.11a rates.</t>
  </si>
  <si>
    <t>CVE-2021-38205</t>
  </si>
  <si>
    <t>drivers/net/ethernet/xilinx/xilinx_emaclite.c in the Linux kernel before 5.13.3 makes it easier for attackers to defeat an ASLR protection mechanism because it prints a kernel pointer (i.e., the real IOMEM pointer).</t>
  </si>
  <si>
    <t>Memory Disclosure</t>
  </si>
  <si>
    <t>This is really a protocol that's mandated by the kernel to not reveal any pointer data. Rust won't magically solve this</t>
  </si>
  <si>
    <t>https://github.com/torvalds/linux/commit/d0d62baa7f505bd4c59cd169692ff07ec49dde37</t>
  </si>
  <si>
    <t>Information leak. Rust will not prevent it.</t>
  </si>
  <si>
    <t>CVE-2021-38204</t>
  </si>
  <si>
    <t>drivers/usb/host/max3421-hcd.c in the Linux kernel before 5.13.6 allows physically proximate attackers to cause a denial of service (use-after-free and panic) by removing a MAX-3421 USB device in certain situations.</t>
  </si>
  <si>
    <t>UAF, Protocol violation</t>
  </si>
  <si>
    <t>Rust datastructures / lifetimes</t>
  </si>
  <si>
    <t>Needs more time to analyze if Rust would solve it</t>
  </si>
  <si>
    <t>https://github.com/torvalds/linux/commit/b5fdf5c6e6bee35837e160c00ac89327bdad031b</t>
  </si>
  <si>
    <t>CVE-2021-38203</t>
  </si>
  <si>
    <t>btrfs in the Linux kernel before 5.13.4 allows attackers to cause a denial of service (deadlock) via processes that trigger allocation of new system chunks during times when there is a shortage of free space in the system space_info.</t>
  </si>
  <si>
    <t>CVE-2021-38202</t>
  </si>
  <si>
    <t>fs/nfsd/trace.h in the Linux kernel before 5.13.4 might allow remote attackers to cause a denial of service (out-of-bounds read in strlen) by sending NFS traffic when the trace event framework is being used for nfsd.</t>
  </si>
  <si>
    <t>CVE-2021-38201</t>
  </si>
  <si>
    <t>net/sunrpc/xdr.c in the Linux kernel before 5.13.4 allows remote attackers to cause a denial of service (xdr_set_page_base slab-out-of-bounds access) by performing many NFS 4.2 READ_PLUS operations.</t>
  </si>
  <si>
    <t>CVE-2021-38200</t>
  </si>
  <si>
    <t>arch/powerpc/perf/core-book3s.c in the Linux kernel before 5.12.13, on systems with perf_event_paranoid=-1 and no specific PMU driver support registered, allows local users to cause a denial of service (perf_instruction_pointer NULL pointer dereference and OOPS) via a "perf record" command.</t>
  </si>
  <si>
    <t>CVE-2021-38199</t>
  </si>
  <si>
    <t>fs/nfs/nfs4client.c in the Linux kernel before 5.13.4 has incorrect connection-setup ordering, which allows operators of remote NFSv4 servers to cause a denial of service (hanging of mounts) by arranging for those servers to be unreachable during trunking detection.</t>
  </si>
  <si>
    <t>CVE-2021-38198</t>
  </si>
  <si>
    <t>arch/x86/kvm/mmu/paging_tmpl.h in the Linux kernel before 5.12.11 incorrectly computes the access permissions of a shadow page, leading to a missing guest protection page fault.</t>
  </si>
  <si>
    <t>CVE-2021-38166</t>
  </si>
  <si>
    <t>In kernel/bpf/hashtab.c in the Linux kernel through 5.13.8, there is an integer overflow and out-of-bounds write when many elements are placed in a single bucket. NOTE: exploitation might be impractical without the CAP_SYS_ADMIN capability.</t>
  </si>
  <si>
    <t>CVE-2021-38160</t>
  </si>
  <si>
    <t>** DISPUTED ** 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</si>
  <si>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Buffer overflow</t>
  </si>
  <si>
    <t>Malicious input from the underlying physical device. This needs to be a new category</t>
  </si>
  <si>
    <t>https://github.com/torvalds/linux/commit/d00d8da5869a2608e97cfede094dfc5e11462a46</t>
  </si>
  <si>
    <t>CVE-2021-37576</t>
  </si>
  <si>
    <t>arch/powerpc/kvm/book3s_rtas.c in the Linux kernel through 5.13.5 on the powerpc platform allows KVM guest OS users to cause host OS memory corruption via rtas_args.nargs, aka CID-f62f3c20647e.</t>
  </si>
  <si>
    <t>CVE-2021-37159</t>
  </si>
  <si>
    <t>hso_free_net_device in drivers/net/usb/hso.c in the Linux kernel through 5.13.4 calls unregister_netdev without checking for the NETREG_REGISTERED state, leading to a use-after-free and a double free.</t>
  </si>
  <si>
    <t>Protocol violation, UAF, DF</t>
  </si>
  <si>
    <r>
      <rPr/>
      <t xml:space="preserve">Interesting bit from the netdev developer: </t>
    </r>
    <r>
      <rPr>
        <color rgb="FF1155CC"/>
        <u/>
      </rPr>
      <t xml:space="preserve">https://www.spinics.net/lists/linux-usb/msg202309.html
</t>
    </r>
    <r>
      <rPr/>
      <t xml:space="preserve">* And a lot of driver still uses the internal state: </t>
    </r>
    <r>
      <rPr>
        <color rgb="FF1155CC"/>
        <u/>
      </rPr>
      <t>https://livegrep.com/search/linux?q=state+%3D%3D+NETREG_REGISTERED%29+path%3Adrivers%2Fnet%2Fethernet%2F&amp;fold_case=auto&amp;regex=false&amp;context=true</t>
    </r>
  </si>
  <si>
    <t>No fix so far</t>
  </si>
  <si>
    <t>Not sure</t>
  </si>
  <si>
    <t>CVE-2021-35477</t>
  </si>
  <si>
    <t>In the Linux kernel through 5.13.7, an unprivileged BPF program can obtain sensitive information from kernel memory via a Speculative Store Bypass side-channel attack because a certain preempting store operation does not necessarily occur before a store operation that has an attacker-controlled value.</t>
  </si>
  <si>
    <t>CVE-2021-35039</t>
  </si>
  <si>
    <t>kernel/module.c in the Linux kernel before 5.12.14 mishandles Signature Verification, aka CID-0c18f29aae7c. Without CONFIG_MODULE_SIG, verification that a kernel module is signed, for loading via init_module, does not occur for a module.sig_enforce=1 command-line argument.</t>
  </si>
  <si>
    <t>CVE-2021-34693</t>
  </si>
  <si>
    <t>net/can/bcm.c in the Linux kernel through 5.12.10 allows local users to obtain sensitive information from kernel stack memory because parts of a data structure are uninitialized.</t>
  </si>
  <si>
    <t>CVE-2021-34556</t>
  </si>
  <si>
    <t>In the Linux kernel through 5.13.7, an unprivileged BPF program can obtain sensitive information from kernel memory via a Speculative Store Bypass side-channel attack because the protection mechanism neglects the possibility of uninitialized memory locations on the BPF stack.</t>
  </si>
  <si>
    <t>CVE-2021-33909</t>
  </si>
  <si>
    <t>fs/seq_file.c in the Linux kernel 3.16 through 5.13.x before 5.13.4 does not properly restrict seq buffer allocations, leading to an integer overflow, an Out-of-bounds Write, and escalation to root by an unprivileged user, aka CID-8cae8cd89f05.</t>
  </si>
  <si>
    <t>CVE-2021-33624</t>
  </si>
  <si>
    <t>In kernel/bpf/verifier.c in the Linux kernel before 5.12.13, a branch can be mispredicted (e.g., because of type confusion) and consequently an unprivileged BPF program can read arbitrary memory locations via a side-channel attack, aka CID-9183671af6db.</t>
  </si>
  <si>
    <t>CVE-2021-33200</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</si>
  <si>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</si>
  <si>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CVE-2021-33034</t>
  </si>
  <si>
    <t>In the Linux kernel before 5.12.4, net/bluetooth/hci_event.c has a use-after-free when destroying an hci_chan, aka CID-5c4c8c954409. This leads to writing an arbitrary value.</t>
  </si>
  <si>
    <t>CVE-2021-33033</t>
  </si>
  <si>
    <t>The Linux kernel before 5.11.14 has a use-after-free in cipso_v4_genopt in net/ipv4/cipso_ipv4.c because the CIPSO and CALIPSO refcounting for the DOI definitions is mishandled, aka CID-ad5d07f4a9cd. This leads to writing an arbitrary value.</t>
  </si>
  <si>
    <t>CVE-2021-32606</t>
  </si>
  <si>
    <t>In the Linux kernel 5.11 through 5.12.2, isotp_setsockopt in net/can/isotp.c allows privilege escalation to root by leveraging a use-after-free. (This does not affect earlier versions that lack CAN ISOTP SF_BROADCAST support.)</t>
  </si>
  <si>
    <t>CVE-2021-32399</t>
  </si>
  <si>
    <t>net/bluetooth/hci_request.c in the Linux kernel through 5.12.2 has a race condition for removal of the HCI controller.</t>
  </si>
  <si>
    <t>CVE-2021-32078</t>
  </si>
  <si>
    <t>An Out-of-Bounds Read was discovered in arch/arm/mach-footbridge/personal-pci.c in the Linux kernel through 5.12.11 because of the lack of a check for a value that shouldn't be negative, e.g., access to element -2 of an array, aka CID-298a58e165e4.</t>
  </si>
  <si>
    <t>CVE-2021-31916</t>
  </si>
  <si>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</si>
  <si>
    <t>Improper input data validation from userland</t>
  </si>
  <si>
    <t>https://seclists.org/oss-sec/2021/q1/268
https://github.com/torvalds/linux/commit/4edbe1d7bcffcd6269f3b5eb63f710393ff2ec7a</t>
  </si>
  <si>
    <t>CVE-2021-31829</t>
  </si>
  <si>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</si>
  <si>
    <t>CVE-2021-31440</t>
  </si>
  <si>
    <t>This vulnerability allows local attackers to escalate privileges on affected installations of Linux Kernel 5.11.15. An attacker must first obtain the ability to execute low-privileged code on the target system in order to exploit this vulnerability. The specific flaw exists within the handling of eBPF programs. The issue results from the lack of proper validation of user-supplied eBPF programs prior to executing them. An attacker can leverage this vulnerability to escalate privileges and execute arbitrary code in the context of the kernel. Was ZDI-CAN-13661.</t>
  </si>
  <si>
    <t>CVE-2021-30178</t>
  </si>
  <si>
    <t>An issue was discovered in the Linux kernel through 5.11.11. synic_get in arch/x86/kvm/hyperv.c has a NULL pointer dereference for certain accesses to the SynIC Hyper-V context, aka CID-919f4ebc5987.</t>
  </si>
  <si>
    <t>CVE-2021-30002</t>
  </si>
  <si>
    <t>An issue was discovered in the Linux kernel before 5.11.3 when a webcam device exists. video_usercopy in drivers/media/v4l2-core/v4l2-ioctl.c has a memory leak for large arguments, aka CID-fb18802a338b.</t>
  </si>
  <si>
    <t>Classic memory leak, two allocations were done and assigned to the same variable. If this is not a void pointer and a typed struct, rust would automatically free the memory when it goes out of scope. Check with a prototype.</t>
  </si>
  <si>
    <t>https://git.kernel.org/pub/scm/linux/kernel/git/torvalds/linux.git/commit/?id=fb18802a338b36f675a388fc03d2aa504a0d0899</t>
  </si>
  <si>
    <t>Lifetimes. Rust will prevent it.</t>
  </si>
  <si>
    <t>CVE-2021-29657</t>
  </si>
  <si>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</si>
  <si>
    <t>CVE-2021-29650</t>
  </si>
  <si>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</si>
  <si>
    <t>CVE-2021-29649</t>
  </si>
  <si>
    <t>An issue was discovered in the Linux kernel before 5.11.11. The user mode driver (UMD) has a copy_process() memory leak, related to a lack of cleanup steps in kernel/usermode_driver.c and kernel/bpf/preload/bpf_preload_kern.c, aka CID-f60a85cad677.</t>
  </si>
  <si>
    <t>CVE-2021-29648</t>
  </si>
  <si>
    <t>An issue was discovered in the Linux kernel before 5.11.11. The BPF subsystem does not properly consider that resolved_ids and resolved_sizes are intentionally uninitialized in the vmlinux BPF Type Format (BTF), which can cause a system crash upon an unexpected access attempt (in map_create in kernel/bpf/syscall.c or check_btf_info in kernel/bpf/verifier.c), aka CID-350a5c4dd245.</t>
  </si>
  <si>
    <t>CVE-2021-29647</t>
  </si>
  <si>
    <t>An issue was discovered in the Linux kernel before 5.11.11. qrtr_recvmsg in net/qrtr/qrtr.c allows attackers to obtain sensitive information from kernel memory because of a partially uninitialized data structure, aka CID-50535249f624.</t>
  </si>
  <si>
    <t>CVE-2021-29646</t>
  </si>
  <si>
    <t>An issue was discovered in the Linux kernel before 5.11.11. tipc_nl_retrieve_key in net/tipc/node.c does not properly validate certain data sizes, aka CID-0217ed2848e8.</t>
  </si>
  <si>
    <t>CVE-2021-29266</t>
  </si>
  <si>
    <t>An issue was discovered in the Linux kernel before 5.11.9. drivers/vhost/vdpa.c has a use-after-free because v-&gt;config_ctx has an invalid value upon re-opening a character device, aka CID-f6bbf0010ba0.</t>
  </si>
  <si>
    <t>Use After Free</t>
  </si>
  <si>
    <t>Refcount is decremented but the pointer is not set to null causing the next call to cause UAF and underflow the refcount</t>
  </si>
  <si>
    <t>https://git.kernel.org/pub/scm/linux/kernel/git/stable/linux.git/commit/?id=f6bbf0010ba004f5e90c7aefdebc0ee4bd3283b9</t>
  </si>
  <si>
    <t>Ownership. Rust will prevent it.</t>
  </si>
  <si>
    <t>CVE-2021-29265</t>
  </si>
  <si>
    <t>An issue was discovered in the Linux kernel before 5.11.7. usbip_sockfd_store in drivers/usb/usbip/stub_dev.c allows attackers to cause a denial of service (GPF) because the stub-up sequence has race conditions during an update of the local and shared status, aka CID-9380afd6df70.</t>
  </si>
  <si>
    <t>RC</t>
  </si>
  <si>
    <t>Need to analyze more. Very subtle RC involving threads. Hard to say one way or the other</t>
  </si>
  <si>
    <t>https://git.kernel.org/pub/scm/linux/kernel/git/stable/linux.git/commit/?id=9380afd6df70e24eacbdbde33afc6a3950965d22</t>
  </si>
  <si>
    <t>Data race. Rust will prevent it.</t>
  </si>
  <si>
    <t>CVE-2021-29264</t>
  </si>
  <si>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</si>
  <si>
    <t>Underflow, Kernel crash, Protocol violation</t>
  </si>
  <si>
    <t>The length of the skb and buffer is not handled properly in a corner case</t>
  </si>
  <si>
    <t>https://git.kernel.org/pub/scm/linux/kernel/git/stable/linux.git/commit/?id=d8861bab48b6c1fc3cdbcab8ff9d1eaea43afe7f</t>
  </si>
  <si>
    <t>logic error. Rust will not prevent it</t>
  </si>
  <si>
    <t>CVE-2021-29155</t>
  </si>
  <si>
    <t>An issue was discovered in the Linux kernel through 5.11.x. kernel/bpf/verifier.c performs undesirable out-of-bounds speculation on pointer arithmetic, leading to side-channel attacks that defeat Spectre mitigations and obtain sensitive information from kernel memory. Specifically, for sequences of pointer arithmetic operations, the pointer modification performed by the first operation is not correctly accounted for when restricting subsequent operations.</t>
  </si>
  <si>
    <t>CVE-2021-29154</t>
  </si>
  <si>
    <t>BPF JIT compilers in the Linux kernel through 5.11.12 have incorrect computation of branch displacements, allowing them to execute arbitrary code within the kernel context. This affects arch/x86/net/bpf_jit_comp.c and arch/x86/net/bpf_jit_comp32.c.</t>
  </si>
  <si>
    <t>CVE-2021-28972</t>
  </si>
  <si>
    <t>In drivers/pci/hotplug/rpadlpar_sysfs.c in the Linux kernel through 5.11.8, the RPA PCI Hotplug driver has a user-tolerable buffer overflow when writing a new device name to the driver from userspace, allowing userspace to write data to the kernel stack frame directly. This occurs because add_slot_store and remove_slot_store mishandle drc_name '\0' termination, aka CID-cc7a0bb058b8.</t>
  </si>
  <si>
    <t>Mishandled type</t>
  </si>
  <si>
    <t>Improper handling of buffer as a string. It has to be type checked, but such rust type conversions are unsafe. maybe we can type check and return an error?</t>
  </si>
  <si>
    <t>https://git.kernel.org/pub/scm/linux/kernel/git/torvalds/linux.git/commit/?id=cc7a0bb058b85ea03db87169c60c7cfdd5d34678</t>
  </si>
  <si>
    <t>type violation Rust will prevent it.</t>
  </si>
  <si>
    <t>CVE-2021-28971</t>
  </si>
  <si>
    <t>In intel_pmu_drain_pebs_nhm in arch/x86/events/intel/ds.c in the Linux kernel through 5.11.8 on some Haswell CPUs, userspace applications (such as perf-fuzzer) can cause a system crash because the PEBS status in a PEBS record is mishandled, aka CID-d88d05a9e0b6.</t>
  </si>
  <si>
    <t>CVE-2021-28964</t>
  </si>
  <si>
    <t>A race condition was discovered in get_old_root in fs/btrfs/ctree.c in the Linux kernel through 5.11.8. It allows attackers to cause a denial of service (BUG) because of a lack of locking on an extent buffer before a cloning operation, aka CID-dbcc7d57bffc.</t>
  </si>
  <si>
    <t>CVE-2021-28952</t>
  </si>
  <si>
    <t>An issue was discovered in the Linux kernel through 5.11.8. The sound/soc/qcom/sdm845.c soundwire device driver has a buffer overflow when an unexpected port ID number is encountered, aka CID-1c668e1c0a0f. (This has been fixed in 5.12-rc4.)</t>
  </si>
  <si>
    <t>CVE-2021-28951</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</si>
  <si>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</si>
  <si>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CVE-2021-28950</t>
  </si>
  <si>
    <t>An issue was discovered in fs/fuse/fuse_i.h in the Linux kernel before 5.11.8. A "stall on CPU" can occur because a retry loop continually finds the same bad inode, aka CID-775c5033a0d1.</t>
  </si>
  <si>
    <t>CVE-2021-28691</t>
  </si>
  <si>
    <t>Guest triggered use-after-free in Linux xen-netback A malicious or buggy network PV frontend can force Linux netback to disable the interface and terminate the receive kernel thread associated with queue 0 in response to the frontend sending a malformed packet. Such kernel thread termination will lead to a use-after-free in Linux netback when the backend is destroyed, as the kernel thread associated with queue 0 will have already exited and thus the call to kthread_stop will be performed against a stale pointer.</t>
  </si>
  <si>
    <t>CVE-2021-28688</t>
  </si>
  <si>
    <t>The fix for XSA-365 includes initialization of pointers such that subsequent cleanup code wouldn't use uninitialized or stale values. This initialization went too far and may under certain conditions also overwrite pointers which are in need of cleaning up. The lack of cleanup would result in leaking persistent grants. The leak in turn would prevent fully cleaning up after a respective guest has died, leaving around zombie domains. All Linux versions having the fix for XSA-365 applied are vulnerable. XSA-365 was classified to affect versions back to at least 3.11.</t>
  </si>
  <si>
    <t>CVE-2021-28660</t>
  </si>
  <si>
    <t>rtw_wx_set_scan in drivers/staging/rtl8188eu/os_dep/ioctl_linux.c in the Linux kernel through 5.11.6 allows writing beyond the end of the -&gt;ssid[] array. NOTE: from the perspective of kernel.org releases, CVE IDs are not normally used for drivers/staging/* (unfinished work); however, system integrators may have situations in which a drivers/staging issue is relevant to their own customer base.</t>
  </si>
  <si>
    <t>Improper length check</t>
  </si>
  <si>
    <t>https://git.kernel.org/pub/scm/linux/kernel/git/torvalds/linux.git/commit/?id=74b6b20df8cfe90ada777d621b54c32e69e27cd7</t>
  </si>
  <si>
    <t>Buffer overflow Rust will prevent it.</t>
  </si>
  <si>
    <t>CVE-2021-28375</t>
  </si>
  <si>
    <t>An issue was discovered in the Linux kernel through 5.11.6. fastrpc_internal_invoke in drivers/misc/fastrpc.c does not prevent user applications from sending kernel RPC messages, aka CID-20c40794eb85. This is a related issue to CVE-2019-2308.</t>
  </si>
  <si>
    <t>Protocol violation</t>
  </si>
  <si>
    <t>Auth check</t>
  </si>
  <si>
    <t>Improper authorization check. User is allowed to send kernel RPCs</t>
  </si>
  <si>
    <t>https://git.kernel.org/pub/scm/linux/kernel/git/torvalds/linux.git/commit/?id=20c40794eb85ea29852d7bc37c55713802a543d6</t>
  </si>
  <si>
    <t>CVE-2021-28039</t>
  </si>
  <si>
    <t>An issue was discovered in the Linux kernel 5.9.x through 5.11.3, as used with Xen. In some less-common configurations, an x86 PV guest OS user can crash a Dom0 or driver domain via a large amount of I/O activity. The issue relates to misuse of guest physical addresses when a configuration has CONFIG_XEN_UNPOPULATED_ALLOC but not CONFIG_XEN_BALLOON_MEMORY_HOTPLUG.</t>
  </si>
  <si>
    <t>CVE-2021-28038</t>
  </si>
  <si>
    <t>An issue was discovered in the Linux kernel through 5.11.3, as used with Xen PV. A certain part of the netback driver lacks necessary treatment of errors such as failed memory allocations (as a result of changes to the handling of grant mapping errors). A host OS denial of service may occur during misbehavior of a networking frontend driver. NOTE: this issue exists because of an incomplete fix for CVE-2021-26931.</t>
  </si>
  <si>
    <t>CVE-2021-27365</t>
  </si>
  <si>
    <t>An issue was discovered in the Linux kernel through 5.11.3. Certain iSCSI data structures do not have appropriate length constraints or checks, and can exceed the PAGE_SIZE value. An unprivileged user can send a Netlink message that is associated with iSCSI, and has a length up to the maximum length of a Netlink message.</t>
  </si>
  <si>
    <t>CVE-2021-27364</t>
  </si>
  <si>
    <t>An issue was discovered in the Linux kernel through 5.11.3. drivers/scsi/scsi_transport_iscsi.c is adversely affected by the ability of an unprivileged user to craft Netlink messages.</t>
  </si>
  <si>
    <t>Improper authorization check. User is allowed to modify arbitrary iSCSI sessions.</t>
  </si>
  <si>
    <t>https://git.kernel.org/pub/scm/linux/kernel/git/torvalds/linux.git/commit/?id=688e8128b7a92df982709a4137ea4588d16f24aa</t>
  </si>
  <si>
    <t>CVE-2021-27363</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</si>
  <si>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</si>
  <si>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CVE-2021-26934</t>
  </si>
  <si>
    <t>An issue was discovered in the Linux kernel 4.18 through 5.10.16, as used by Xen. The backend allocation (aka be-alloc) mode of the drm_xen_front drivers was not meant to be a supported configuration, but this wasn't stated accordingly in its support status entry.</t>
  </si>
  <si>
    <r>
      <rPr>
        <rFont val="Arial"/>
        <color theme="1"/>
      </rPr>
      <t>Failed to state that this mode is unsupported. The change is seen only in the readme. Couldn't find any code changes.
"</t>
    </r>
    <r>
      <rPr>
        <rFont val="Arial"/>
        <b/>
        <color theme="1"/>
      </rPr>
      <t>Applying the attached patch documents the situation.  The patch does
not fix any security issues."</t>
    </r>
  </si>
  <si>
    <t>https://bugzilla.redhat.com/show_bug.cgi?id=1929548
http://xenbits.xen.org/xsa/advisory-363.html</t>
  </si>
  <si>
    <t>CVE-2021-26932</t>
  </si>
  <si>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</si>
  <si>
    <t>DoS</t>
  </si>
  <si>
    <t xml:space="preserve">Mishandling of errors: Functional problem: The loop doesn't account for all failures and reports bogus results to the upper layers. </t>
  </si>
  <si>
    <t>http://xenbits.xen.org/xsa/advisory-361.html
https://git.kernel.org/pub/scm/linux/kernel/git/torvalds/linux.git/commit/drivers/xen/gntdev.c?id=ebee0eab08594b2bd5db716288a4f1ae5936e9bc
https://git.kernel.org/pub/scm/linux/kernel/git/torvalds/linux.git/commit/drivers/xen/gntdev.c?id=dbe5283605b3bc12ca45def09cc721a0a5c853a2</t>
  </si>
  <si>
    <t>CVE-2021-26931</t>
  </si>
  <si>
    <t>An issue was discovered in the Linux kernel 2.6.39 through 5.10.16, as used in Xen. Block, net, and SCSI backends consider certain errors a plain bug, deliberately causing a kernel crash. For errors potentially being at least under the influence of guests (such as out of memory conditions), it isn't correct to assume a plain bug. Memory allocations potentially causing such crashes occur only when Linux is running in PV mode, though. This affects drivers/block/xen-blkback/blkback.c and drivers/xen/xen-scsiback.c.</t>
  </si>
  <si>
    <t>Logical error: Improper error handling</t>
  </si>
  <si>
    <t>https://git.kernel.org/pub/scm/linux/kernel/git/torvalds/linux.git/commit/drivers/net/xen-netback/netback.c?id=3194a1746e8aabe86075fd3c5e7cf1f4632d7f16
https://git.kernel.org/pub/scm/linux/kernel/git/torvalds/linux.git/commit/drivers/block/xen-blkback/blkback.c?id=5a264285ed1cd32e26d9de4f3c8c6855e467fd63
https://git.kernel.org/pub/scm/linux/kernel/git/torvalds/linux.git/commit/drivers/xen/xen-scsiback.c?id=7c77474b2d22176d2bfb592ec74e0f2cb71352c9</t>
  </si>
  <si>
    <t>CVE-2021-26930</t>
  </si>
  <si>
    <t>An issue was discovered in the Linux kernel 3.11 through 5.10.16, as used by Xen. To service requests to the PV backend, the driver maps grant references provided by the frontend. In this process, errors may be encountered. In one case, an error encountered earlier might be discarded by later processing, resulting in the caller assuming successful mapping, and hence subsequent operations trying to access space that wasn't mapped. In another case, internal state would be insufficiently updated, preventing safe recovery from the error. This affects drivers/block/xen-blkback/blkback.c.</t>
  </si>
  <si>
    <t>https://git.kernel.org/pub/scm/linux/kernel/git/torvalds/linux.git/commit/drivers/block/xen-blkback/blkback.c?id=871997bc9e423f05c7da7c9178e62dde5df2a7f8
http://xenbits.xen.org/xsa/advisory-365.html</t>
  </si>
  <si>
    <t>CVE-2021-26708</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</si>
  <si>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</si>
  <si>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CVE-2021-23134</t>
  </si>
  <si>
    <t>Use After Free vulnerability in nfc sockets in the Linux Kernel before 5.12.4 allows local attackers to elevate their privileges. In typical configurations, the issue can only be triggered by a privileged local user with the CAP_NET_RAW capability.</t>
  </si>
  <si>
    <t>CVE-2021-23133</t>
  </si>
  <si>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</si>
  <si>
    <t>CVE-2021-22555</t>
  </si>
  <si>
    <t>A heap out-of-bounds write affecting Linux since v2.6.19-rc1 was discovered in net/netfilter/x_tables.c. This allows an attacker to gain privileges or cause a DoS (via heap memory corruption) through user name space</t>
  </si>
  <si>
    <t>CVE-2021-22543</t>
  </si>
  <si>
    <t>An issue was discovered in Linux: KVM through Improper handling of VM_IO|VM_PFNMAP vmas in KVM can bypass RO checks and can lead to pages being freed while still accessible by the VMM and guest. This allows users with the ability to start and control a VM to read/write random pages of memory and can result in local privilege escalation.</t>
  </si>
  <si>
    <t>CVE-2021-21781</t>
  </si>
  <si>
    <t>An information disclosure vulnerability exists in the ARM SIGPAGE functionality of Linux Kernel v5.4.66 and v5.4.54. The latest version (5.11-rc4) seems to still be vulnerable. A userland application can read the contents of the sigpage, which can leak kernel memory contents. An attacker can read a process’s memory at a specific offset to trigger this vulnerability. This was fixed in kernel releases: 4.14.222 4.19.177 5.4.99 5.10.17 5.11</t>
  </si>
  <si>
    <t>CVE-2021-20317</t>
  </si>
  <si>
    <t>A flaw was found in the Linux kernel. A corrupted timer tree caused the task wakeup to be missing in the timerqueue_add function in lib/timerqueue.c. This flaw allows a local attacker with special user privileges to cause a denial of service, slowing and eventually stopping the system while running OSP.</t>
  </si>
  <si>
    <t>CVE-2021-20292</t>
  </si>
  <si>
    <t>There is a flaw reported in the Linux kernel in versions before 5.9 in drivers/gpu/drm/nouveau/nouveau_sgdma.c in nouveau_sgdma_create_ttm in Nouveau DRM subsystem. The issue results from the lack of validating the existence of an object prior to performing operations on the object. An attacker with a local account with a root privilege, can leverage this vulnerability to escalate privileges and execute code in the context of the kernel.</t>
  </si>
  <si>
    <r>
      <rPr/>
      <t xml:space="preserve">Not sure what the exploit is. There is no discussion either. Refer:
</t>
    </r>
    <r>
      <rPr>
        <color rgb="FF1155CC"/>
        <u/>
      </rPr>
      <t>https://patchwork.freedesktop.org/patch/380782/
https://bugzilla.redhat.com/show_bug.cgi?id=1939686</t>
    </r>
  </si>
  <si>
    <t>https://git.kernel.org/pub/scm/linux/kernel/git/torvalds/linux.git/commit/?id=5de5b6ecf97a021f29403aa272cb4e03318ef586</t>
  </si>
  <si>
    <t>CVE-2021-20268</t>
  </si>
  <si>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</si>
  <si>
    <t>CVE-2021-20265</t>
  </si>
  <si>
    <t>A flaw was found in the way memory resources were freed in the unix_stream_recvmsg function in the Linux kernel when a signal was pending. This flaw allows an unprivileged local user to crash the system by exhausting available memory. The highest threat from this vulnerability is to system availability.</t>
  </si>
  <si>
    <t>CVE-2021-20261</t>
  </si>
  <si>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</si>
  <si>
    <t>CVE-2021-20239</t>
  </si>
  <si>
    <t>A flaw was found in the Linux kernel in versions before 5.4.92 in the BPF protocol. This flaw allows an attacker with a local account to leak information about kernel internal addresses. The highest threat from this vulnerability is to confidentiality.</t>
  </si>
  <si>
    <t>CVE-2021-20226</t>
  </si>
  <si>
    <t>A use-after-free flaw was found in the io_uring in Linux kernel, where a local attacker with a user privilege could cause a denial of service problem on the system The issue results from the lack of validating the existence of an object prior to performing operations on the object by not incrementing the file reference counter while in use. The highest threat from this vulnerability is to data integrity, confidentiality and system availability.</t>
  </si>
  <si>
    <t>CVE-2021-20219</t>
  </si>
  <si>
    <t>A denial of service vulnerability was found in n_tty_receive_char_special in drivers/tty/n_tty.c of the Linux kernel. In this flaw a local attacker with a normal user privilege could delay the loop (due to a changing ldata-&gt;read_head, and a missing sanity check) and cause a threat to the system availability.</t>
  </si>
  <si>
    <t>CVE-2021-20194</t>
  </si>
  <si>
    <t>There is a vulnerability in the linux kernel versions higher than 5.2 (if kernel compiled with config params CONFIG_BPF_SYSCALL=y , CONFIG_BPF=y , CONFIG_CGROUPS=y , CONFIG_CGROUP_BPF=y , CONFIG_HARDENED_USERCOPY not set, and BPF hook to getsockopt is registered). As result of BPF execution, the local user can trigger bug in __cgroup_bpf_run_filter_getsockopt() function that can lead to heap overflow (because of non-hardened usercopy). The impact of attack could be deny of service or possibly privileges escalation.</t>
  </si>
  <si>
    <t>CVE-2021-20177</t>
  </si>
  <si>
    <t>A flaw was found in the Linux kernel's implementation of string matching within a packet. A privileged user (with root or CAP_NET_ADMIN) when inserting iptables rules could insert a rule which can panic the system. Kernel before kernel 5.5-rc1 is affected.</t>
  </si>
  <si>
    <t>CVE-2021-3679</t>
  </si>
  <si>
    <t>A lack of CPU resource in the Linux kernel tracing module functionality in versions prior to 5.14-rc3 was found in the way user uses trace ring buffer in a specific way. Only privileged local users (with CAP_SYS_ADMIN capability) could use this flaw to starve the resources causing denial of service.</t>
  </si>
  <si>
    <t>CVE-2021-3655</t>
  </si>
  <si>
    <t>A vulnerability was found in the Linux kernel in versions prior to v5.14-rc1. Missing size validations on inbound SCTP packets may allow the kernel to read uninitialized memory.</t>
  </si>
  <si>
    <t>CVE-2021-3653</t>
  </si>
  <si>
    <t>A flaw was found in the KVM's AMD code for supporting SVM nested virtualization. The flaw occurs when processing the VMCB (virtual machine control block) provided by the L1 guest to spawn/handle a nested guest (L2). Due to improper validation of the "int_ctl" field, this issue could allow a malicious L1 to enable AVIC support (Advanced Virtual Interrupt Controller) for the L2 guest. As a result, the L2 guest would be allowed to read/write physical pages of the host, resulting in a crash of the entire system, leak of sensitive data or potential guest-to-host escape. This flaw affects Linux kernel versions prior to 5.14-rc7.</t>
  </si>
  <si>
    <t>CVE-2021-3635</t>
  </si>
  <si>
    <t>A flaw was found in the Linux kernel netfilter implementation in versions prior to 5.5-rc7. A user with root (CAP_SYS_ADMIN) access is able to panic the system when issuing netfilter netflow commands.</t>
  </si>
  <si>
    <t>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</si>
  <si>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</si>
  <si>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CVE-2021-3573</t>
  </si>
  <si>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</si>
  <si>
    <t>CVE-2021-3564</t>
  </si>
  <si>
    <t>A flaw double-free memory corruption in the Linux kernel HCI device initialization subsystem was found in the way user attach malicious HCI TTY Bluetooth device. A local user could use this flaw to crash the system. This flaw affects all the Linux kernel versions starting from 3.13.</t>
  </si>
  <si>
    <t>CVE-2021-3506</t>
  </si>
  <si>
    <t>An out-of-bounds (OOB) memory access flaw was found in fs/f2fs/node.c in the f2fs module in the Linux kernel in versions before 5.12.0-rc4. A bounds check failure allows a local attacker to gain access to out-of-bounds memory leading to a system crash or a leak of internal kernel information. The highest threat from this vulnerability is to system availability.</t>
  </si>
  <si>
    <t>CVE-2021-3501</t>
  </si>
  <si>
    <t>A flaw was found in the Linux kernel in versions before 5.12. The value of internal.ndata, in the KVM API, is mapped to an array index, which can be updated by a user process at anytime which could lead to an out-of-bounds write. The highest threat from this vulnerability is to data integrity and system availability.</t>
  </si>
  <si>
    <t>CVE-2021-3491</t>
  </si>
  <si>
    <t>The io_uring subsystem in the Linux kernel allowed the MAX_RW_COUNT limit to be bypassed in the PROVIDE_BUFFERS operation, which led to negative values being usedin mem_rw when reading /proc/&lt;PID&gt;/mem. This could be used to create a heap overflow leading to arbitrary code execution in the kernel. It was addressed via commit d1f82808877b ("io_uring: truncate lengths larger than MAX_RW_COUNT on provide buffers") (v5.13-rc1) and backported to the stable kernels in v5.12.4, v5.11.21, and v5.10.37. It was introduced in ddf0322db79c ("io_uring: add IORING_OP_PROVIDE_BUFFERS") (v5.7-rc1).</t>
  </si>
  <si>
    <t>CVE-2021-3490</t>
  </si>
  <si>
    <t>The eBPF ALU32 bounds tracking for bitwise ops (AND, OR and XOR) in the Linux kernel did not properly update 32-bit bounds, which could be turned into out of bounds reads and writes in the Linux kernel and therefore, arbitrary code execution. This issue was fixed via commit 049c4e13714e ("bpf: Fix alu32 const subreg bound tracking on bitwise operations") (v5.13-rc4) and backported to the stable kernels in v5.12.4, v5.11.21, and v5.10.37. The AND/OR issues were introduced by commit 3f50f132d840 ("bpf: Verifier, do explicit ALU32 bounds tracking") (5.7-rc1) and the XOR variant was introduced by 2921c90d4718 ("bpf:Fix a verifier failure with xor") ( 5.10-rc1).</t>
  </si>
  <si>
    <t>CVE-2021-3489</t>
  </si>
  <si>
    <t>The eBPF RINGBUF bpf_ringbuf_reserve() function in the Linux kernel did not check that the allocated size was smaller than the ringbuf size, allowing an attacker to perform out-of-bounds writes within the kernel and therefore, arbitrary code execution. This issue was fixed via commit 4b81ccebaeee ("bpf, ringbuf: Deny reserve of buffers larger than ringbuf") (v5.13-rc4) and backported to the stable kernels in v5.12.4, v5.11.21, and v5.10.37. It was introduced via 457f44363a88 ("bpf: Implement BPF ring buffer and verifier support for it") (v5.8-rc1).</t>
  </si>
  <si>
    <t>CVE-2021-3483</t>
  </si>
  <si>
    <t>A flaw was found in the Nosy driver in the Linux kernel. This issue allows a device to be inserted twice into a doubly-linked list, leading to a use-after-free when one of these devices is removed. The highest threat from this vulnerability is to confidentiality, integrity, as well as system availability. Versions before kernel 5.12-rc6 are affected</t>
  </si>
  <si>
    <t>CVE-2021-3444</t>
  </si>
  <si>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</si>
  <si>
    <t>CVE-2021-3411</t>
  </si>
  <si>
    <t>A flaw was found in the Linux kernel in versions prior to 5.10. A violation of memory access was found while detecting a padding of int3 in the linking state. The highest threat from this vulnerability is to data confidentiality and integrity as well as system availability.</t>
  </si>
  <si>
    <t>CVE-2021-3348</t>
  </si>
  <si>
    <t>nbd_add_socket in drivers/block/nbd.c in the Linux kernel through 5.10.12 has an ndb_queue_rq use-after-free that could be triggered by local attackers (with access to the nbd device) via an I/O request at a certain point during device setup, aka CID-b98e762e3d71.</t>
  </si>
  <si>
    <t>UAF, RC, Protocol violation</t>
  </si>
  <si>
    <t>Failure to serialize the resource. I think with Rust, you can wrap the datastructure under a mutex such that it cannot be accessed without a lock</t>
  </si>
  <si>
    <t>https://git.kernel.org/pub/scm/linux/kernel/git/torvalds/linux.git/commit/?id=b98e762e3d71e893b221f871825dc64694cfb258</t>
  </si>
  <si>
    <t xml:space="preserve">Lifetimes. Rust will prevent it but will cause overhead the author trying to avoid </t>
  </si>
  <si>
    <t>CVE-2021-3347</t>
  </si>
  <si>
    <t>An issue was discovered in the Linux kernel through 5.10.11. PI futexes have a kernel stack use-after-free during fault handling, allowing local users to execute code in the kernel, aka CID-34b1a1ce1458.</t>
  </si>
  <si>
    <t>CVE-2021-3178</t>
  </si>
  <si>
    <t>** DISPUTED ** fs/nfsd/nfs3xdr.c in the Linux kernel through 5.10.8, when there is an NFS export of a subdirectory of a filesystem, allows remote attackers to traverse to other parts of the filesystem via READDIRPLUS. NOTE: some parties argue that such a subdirectory export is not intended to prevent this attack; see also the exports(5) no_subtree_check default behavior.</t>
  </si>
  <si>
    <t>CVE-2020-36387</t>
  </si>
  <si>
    <t>An issue was discovered in the Linux kernel before 5.8.2. fs/io_uring.c has a use-after-free related to io_async_task_func and ctx reference holding, aka CID-6d816e088c35.</t>
  </si>
  <si>
    <t>CVE-2020-36386</t>
  </si>
  <si>
    <t>An issue was discovered in the Linux kernel before 5.8.1. net/bluetooth/hci_event.c has a slab out-of-bounds read in hci_extended_inquiry_result_evt, aka CID-51c19bf3d5cf.</t>
  </si>
  <si>
    <t>CVE-2020-36385</t>
  </si>
  <si>
    <t>An issue was discovered in the Linux kernel before 5.10. drivers/infiniband/core/ucma.c has a use-after-free because the ctx is reached via the ctx_list in some ucma_migrate_id situations where ucma_close is called, aka CID-f5449e74802c.</t>
  </si>
  <si>
    <t>Improper locking protocol. I think if we design it with proper datastructures, this can be prevented from the get-go in Rust.</t>
  </si>
  <si>
    <t>https://git.kernel.org/pub/scm/linux/kernel/git/torvalds/linux.git/commit/?id=f5449e74802c1112dea984aec8af7a33c4516af1</t>
  </si>
  <si>
    <t>Lifetimes. Rust will prevent it</t>
  </si>
  <si>
    <t>CVE-2020-36322</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</si>
  <si>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</si>
  <si>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CVE-2020-36313</t>
  </si>
  <si>
    <t>An issue was discovered in the Linux kernel before 5.7. The KVM subsystem allows out-of-range access to memslots after a deletion, aka CID-0774a964ef56. This affects arch/s390/kvm/kvm-s390.c, include/linux/kvm_host.h, and virt/kvm/kvm_main.c.</t>
  </si>
  <si>
    <t>CVE-2020-36312</t>
  </si>
  <si>
    <t>An issue was discovered in the Linux kernel before 5.8.10. virt/kvm/kvm_main.c has a kvm_io_bus_unregister_dev memory leak upon a kmalloc failure, aka CID-f65886606c2d.</t>
  </si>
  <si>
    <t>CVE-2020-36311</t>
  </si>
  <si>
    <t>An issue was discovered in the Linux kernel before 5.9. arch/x86/kvm/svm/sev.c allows attackers to cause a denial of service (soft lockup) by triggering destruction of a large SEV VM (which requires unregistering many encrypted regions), aka CID-7be74942f184.</t>
  </si>
  <si>
    <t>CVE-2020-36310</t>
  </si>
  <si>
    <t>An issue was discovered in the Linux kernel before 5.8. arch/x86/kvm/svm/svm.c allows a set_memory_region_test infinite loop for certain nested page faults, aka CID-e72436bc3a52.</t>
  </si>
  <si>
    <t>CVE-2020-36158</t>
  </si>
  <si>
    <t>mwifiex_cmd_802_11_ad_hoc_start in drivers/net/wireless/marvell/mwifiex/join.c in the Linux kernel through 5.10.4 might allow remote attackers to execute arbitrary code via a long SSID value, aka CID-5c455c5ab332.</t>
  </si>
  <si>
    <t>https://github.com/torvalds/linux/commit/5c455c5ab332773464d02ba17015acdca198f03d</t>
  </si>
  <si>
    <t>CVE-2020-35519</t>
  </si>
  <si>
    <t>An out-of-bounds (OOB) memory access flaw was found in x25_bind in net/x25/af_x25.c in the Linux kernel version v5.12-rc5. A bounds check failure allows a local attacker with a user account on the system to gain access to out-of-bounds memory, leading to a system crash or a leak of internal kernel information. The highest threat from this vulnerability is to confidentiality, integrity, as well as system availability.</t>
  </si>
  <si>
    <t>CVE-2020-35513</t>
  </si>
  <si>
    <t>A flaw incorrect umask during file or directory modification in the Linux kernel NFS (network file system) functionality was found in the way user create and delete object using NFSv4.2 or newer if both simultaneously accessing the NFS by the other process that is not using new NFSv4.2. A user with access to the NFS could use this flaw to starve the resources causing denial of service.</t>
  </si>
  <si>
    <t>CVE-2020-35508</t>
  </si>
  <si>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</si>
  <si>
    <t>CVE-2020-35499</t>
  </si>
  <si>
    <t>A NULL pointer dereference flaw in Linux kernel versions prior to 5.11 may be seen if sco_sock_getsockopt function in net/bluetooth/sco.c do not have a sanity check for a socket connection, when using BT_SNDMTU/BT_RCVMTU for SCO sockets. This could allow a local attacker with a special user privilege to crash the system (DOS) or leak kernel internal information.</t>
  </si>
  <si>
    <t>CVE-2020-28588</t>
  </si>
  <si>
    <t>An information disclosure vulnerability exists in the /proc/pid/syscall functionality of Linux Kernel 5.1 Stable and 5.4.66. More specifically, this issue has been introduced in v5.1-rc4 (commit 631b7abacd02b88f4b0795c08b54ad4fc3e7c7c0) and is still present in v5.10-rc4, so it’s likely that all versions in between are affected. An attacker can read /proc/pid/syscall to trigger this vulnerability, which leads to the kernel leaking memory contents.</t>
  </si>
  <si>
    <t>CVE-2020-28374</t>
  </si>
  <si>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</si>
  <si>
    <t>https://git.kernel.org/pub/scm/linux/kernel/git/torvalds/linux.git/commit/?id=2896c93811e39d63a4d9b63ccf12a8fbc226e5e4</t>
  </si>
  <si>
    <t>CVE-2020-28097</t>
  </si>
  <si>
    <t>The vgacon subsystem in the Linux kernel before 5.8.10 mishandles software scrollback. There is a vgacon_scrolldelta out-of-bounds read, aka CID-973c096f6a85.</t>
  </si>
  <si>
    <t>CVE-2020-27830</t>
  </si>
  <si>
    <t>A vulnerability was found in Linux Kernel where in the spk_ttyio_receive_buf2() function, it would dereference spk_ttyio_synth without checking whether it is NULL or not, and may lead to a NULL-ptr deref crash.</t>
  </si>
  <si>
    <t>CVE-2020-27820</t>
  </si>
  <si>
    <t>A vulnerability was found in Linux kernel, where a use-after-frees in nouveau's postclose() handler could happen if removing device (that is not common to remove video card physically without power-off, but same happens if "unbind" the driver).</t>
  </si>
  <si>
    <t>CVE-2020-27815</t>
  </si>
  <si>
    <t>A flaw was found in the JFS filesystem code in the Linux Kernel which allows a local attacker with the ability to set extended attributes to panic the system, causing memory corruption or escalating privileges. The highest threat from this vulnerability is to confidentiality, integrity, as well as system availability.</t>
  </si>
  <si>
    <t>CVE-2020-27171</t>
  </si>
  <si>
    <t>An issue was discovered in the Linux kernel before 5.11.8. kernel/bpf/verifier.c has an off-by-one error (with a resultant integer underflow) affecting out-of-bounds speculation on pointer arithmetic, leading to side-channel attacks that defeat Spectre mitigations and obtain sensitive information from kernel memory, aka CID-10d2bb2e6b1d.</t>
  </si>
  <si>
    <t>CVE-2020-27170</t>
  </si>
  <si>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</si>
  <si>
    <t>CVE-2020-26558</t>
  </si>
  <si>
    <t>Bluetooth LE and BR/EDR secure pairing in Bluetooth Core Specification 2.1 through 5.2 may permit a nearby man-in-the-middle attacker to identify the Passkey used during pairing (in the Passkey authentication procedure) by reflection of the public key and the authentication evidence of the initiating device, potentially permitting this attacker to complete authenticated pairing with the responding device using the correct Passkey for the pairing session. The attack methodology determines the Passkey value one bit at a time.</t>
  </si>
  <si>
    <t>CVE-2020-26147</t>
  </si>
  <si>
    <t>An issue was discovered in the Linux kernel 5.8.9. The WEP, WPA, WPA2, and WPA3 implementations reassemble fragments even though some of them were sent in plaintext. This vulnerability can be abused to inject packets and/or exfiltrate selected fragments when another device sends fragmented frames and the WEP, CCMP, or GCMP data-confidentiality protocol is used.</t>
  </si>
  <si>
    <t>CVE-2020-25673</t>
  </si>
  <si>
    <t>A vulnerability was found in Linux kernel where non-blocking socket in llcp_sock_connect() leads to leak and eventually hanging-up the system.</t>
  </si>
  <si>
    <t>CVE-2020-25672</t>
  </si>
  <si>
    <t>A memory leak vulnerability was found in Linux kernel in llcp_sock_connect</t>
  </si>
  <si>
    <t>CVE-2020-25671</t>
  </si>
  <si>
    <t>A vulnerability was found in Linux Kernel, where a refcount leak in llcp_sock_connect() causing use-after-free which might lead to privilege escalations.</t>
  </si>
  <si>
    <t>CVE-2020-25670</t>
  </si>
  <si>
    <t>A vulnerability was found in Linux Kernel where refcount leak in llcp_sock_bind() causing use-after-free which might lead to privilege escalations.</t>
  </si>
  <si>
    <t>CVE-2020-25669</t>
  </si>
  <si>
    <t>A vulnerability was found in the Linux Kernel where the function sunkbd_reinit having been scheduled by sunkbd_interrupt before sunkbd being freed. Though the dangling pointer is set to NULL in sunkbd_disconnect, there is still an alias in sunkbd_reinit causing Use After Free.</t>
  </si>
  <si>
    <t>CVE-2020-25668</t>
  </si>
  <si>
    <t>A flaw was found in Linux Kernel because access to the global variable fg_console is not properly synchronized leading to a use after free in con_font_op.</t>
  </si>
  <si>
    <t>CVE-2020-25639</t>
  </si>
  <si>
    <t>A NULL pointer dereference flaw was found in the Linux kernel's GPU Nouveau driver functionality in versions prior to 5.12-rc1 in the way the user calls ioctl DRM_IOCTL_NOUVEAU_CHANNEL_ALLOC. This flaw allows a local user to crash the system.</t>
  </si>
  <si>
    <t>CVE-2020-24588</t>
  </si>
  <si>
    <t>The 802.11 standard that underpins Wi-Fi Protected Access (WPA, WPA2, and WPA3) and Wired Equivalent Privacy (WEP) doesn't require that the A-MSDU flag in the plaintext QoS header field is authenticated. Against devices that support receiving non-SSP A-MSDU frames (which is mandatory as part of 802.11n), an adversary can abuse this to inject arbitrary network packets.</t>
  </si>
  <si>
    <t>CVE-2020-24587</t>
  </si>
  <si>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</si>
  <si>
    <t>CVE-2020-24586</t>
  </si>
  <si>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</si>
  <si>
    <t>CVE-2020-16120</t>
  </si>
  <si>
    <t>Overlayfs did not properly perform permission checking when copying up files in an overlayfs and could be exploited from within a user namespace, if, for example, unprivileged user namespaces were allowed. It was possible to have a file not readable by an unprivileged user to be copied to a mountpoint controlled by the user, like a removable device. This was introduced in kernel version 4.19 by commit d1d04ef ("ovl: stack file ops"). This was fixed in kernel version 5.8 by commits 56230d9 ("ovl: verify permissions in ovl_path_open()"), 48bd024 ("ovl: switch to mounter creds in readdir") and 05acefb ("ovl: check permission to open real file"). Additionally, commits 130fdbc ("ovl: pass correct flags for opening real directory") and 292f902 ("ovl: call secutiry hook in ovl_real_ioctl()") in kernel 5.8 might also be desired or necessary. These additional commits introduced a regression in overlay mounts within user namespaces which prevented access to files with ownership outside of the user namespace. This regression was mitigated by subsequent commit b6650da ("ovl: do not fail because of O_NOATIMEi") in kernel 5.11.</t>
  </si>
  <si>
    <t>CVE-2020-16119</t>
  </si>
  <si>
    <t>Use-after-free vulnerability in the Linux kernel exploitable by a local attacker due to reuse of a DCCP socket with an attached dccps_hc_tx_ccid object as a listener after being released. Fixed in Ubuntu Linux kernel 5.4.0-51.56, 5.3.0-68.63, 4.15.0-121.123, 4.4.0-193.224, 3.13.0.182.191 and 3.2.0-149.196.</t>
  </si>
  <si>
    <t>CVE-2020-10774</t>
  </si>
  <si>
    <t>A memory disclosure flaw was found in the Linux kernel's versions before 4.18.0-193.el8 in the sysctl subsystem when reading the /proc/sys/kernel/rh_features file. This flaw allows a local user to read uninitialized values from the kernel memory. The highest threat from this vulnerability is to confidentiality.</t>
  </si>
  <si>
    <t>CVE-2020-10742</t>
  </si>
  <si>
    <t>A flaw was found in the Linux kernel. An index buffer overflow during Direct IO write leading to the NFS client to crash. In some cases, a reach out of the index after one memory allocation by kmalloc will cause a kernel panic. The highest threat from this vulnerability is to data confidentiality and system availability.</t>
  </si>
  <si>
    <t>CVE-2019-25045</t>
  </si>
  <si>
    <t>An issue was discovered in the Linux kernel before 5.0.19. The XFRM subsystem has a use-after-free, related to an xfrm_state_fini panic, aka CID-dbb2483b2a46.</t>
  </si>
  <si>
    <t>CVE-2019-25044</t>
  </si>
  <si>
    <t>The block subsystem in the Linux kernel before 5.2 has a use-after-free that can lead to arbitrary code execution in the kernel context and privilege escalation, aka CID-c3e2219216c9. This is related to blk_mq_free_rqs and blk_cleanup_queue.</t>
  </si>
  <si>
    <t>CVE-2018-25020</t>
  </si>
  <si>
    <t>The BPF subsystem in the Linux kernel before 4.17 mishandles situations with a long jump over an instruction sequence where inner instructions require substantial expansions into multiple BPF instructions, leading to an overflow. This affects kernel/bpf/core.c and net/core/filter.c.</t>
  </si>
  <si>
    <t>CVE-2018-25015</t>
  </si>
  <si>
    <t>An issue was discovered in the Linux kernel before 4.14.16. There is a use-after-free in net/sctp/socket.c for a held lock after a peel off, aka CID-a0ff660058b8.</t>
  </si>
  <si>
    <t>CVE-2017-5123</t>
  </si>
  <si>
    <t>Insufficient data validation in waitid allowed an user to escape sandboxes on Linux.</t>
  </si>
  <si>
    <t>CVE-2010-2525</t>
  </si>
  <si>
    <t>A flaw was discovered in gfs2 file system’s handling of acls (access control lists). An unprivileged local attacker could exploit this flaw to gain access or execute any file stored in the gfs2 file system.</t>
  </si>
  <si>
    <t>CVE-2008-2544</t>
  </si>
  <si>
    <t>Mounting /proc filesystem via chroot command silently mounts it in read-write mode. The user could bypass the chroot environment and gain write access to files, he would never have otherwise.</t>
  </si>
  <si>
    <t>CVE-2002-2438</t>
  </si>
  <si>
    <t>TCP firewalls could be circumvented by sending a SYN Packets with other flags (like e.g. RST flag) set, which was not correctly discarded by the Linux TCP stack after firewalling.</t>
  </si>
  <si>
    <t>Rust</t>
  </si>
  <si>
    <t>New Sub Category</t>
  </si>
  <si>
    <t>CWE</t>
  </si>
  <si>
    <t>Sub-kind</t>
  </si>
  <si>
    <t>Link</t>
  </si>
  <si>
    <t>CVE-2020-14304</t>
  </si>
  <si>
    <t>A memory disclosure flaw was found in the Linux kernel's ethernet drivers, in the way it read data from the EEPROM of the device. This flaw allows a local user to read uninitialized values from the kernel memory. The highest threat from this vulnerability is to confidentiality.</t>
  </si>
  <si>
    <t>CVE-2020-12888</t>
  </si>
  <si>
    <t>The VFIO PCI driver in the Linux kernel through 5.6.13 mishandles attempts to access disabled memory space.</t>
  </si>
  <si>
    <t>CVE-2020-8648</t>
  </si>
  <si>
    <t>There is a use-after-free vulnerability in the Linux kernel through 5.5.2 in the n_tty_receive_buf_common function in drivers/tty/n_tty.c.</t>
  </si>
  <si>
    <t>CVE-2020-12652</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</si>
  <si>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</si>
  <si>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PV</t>
  </si>
  <si>
    <t>CWE-362 Concurrent Execution using Shared Resource with Improper Synchronization ('Race Condition')</t>
  </si>
  <si>
    <t>If the rust code is written like C, then there could be a double fetch as well. But if one write it in a rustic way, then as soon as the data is looked up, we have to pass it along to the functions. But is this a good enough argument?</t>
  </si>
  <si>
    <t>https://git.kernel.org/cgit/linux/kernel/git/torvalds/linux.git/commit/?id=28d76df18f0ad5bcf5fa48510b225f0ed262a99b</t>
  </si>
  <si>
    <t>CVE-2020-8649</t>
  </si>
  <si>
    <t>There is a use-after-free vulnerability in the Linux kernel through 5.5.2 in the vgacon_invert_region function in drivers/video/console/vgacon.c.</t>
  </si>
  <si>
    <t>SEV</t>
  </si>
  <si>
    <t>Programer forget to handle corner cases</t>
  </si>
  <si>
    <t>https://git.kernel.org/cgit/linux/kernel/git/torvalds/linux.git/commit/?id=513dc792d6060d5ef572e43852683097a8420f56</t>
  </si>
  <si>
    <t>CVE-2020-29661</t>
  </si>
  <si>
    <t>A locking issue was discovered in the tty subsystem of the Linux kernel through 5.9.13. drivers/tty/tty_jobctrl.c allows a use-after-free attack against TIOCSPGRP, aka CID-54ffccbf053b.</t>
  </si>
  <si>
    <t>UAF, RC</t>
  </si>
  <si>
    <t>Improper locking. Lock on the wrong object causing exploit in modifying refcount</t>
  </si>
  <si>
    <t>https://git.kernel.org/pub/scm/linux/kernel/git/torvalds/linux.git/commit/?id=54ffccbf053b5b6ca4f6e45094b942fab92a25fc</t>
  </si>
  <si>
    <t>CVE-2020-29660</t>
  </si>
  <si>
    <t>A locking inconsistency issue was discovered in the tty subsystem of the Linux kernel through 5.9.13. drivers/tty/tty_io.c and drivers/tty/tty_jobctrl.c may allow a read-after-free attack against TIOCGSID, aka CID-c8bcd9c5be24.</t>
  </si>
  <si>
    <t xml:space="preserve">Improper session locking. </t>
  </si>
  <si>
    <t>https://git.kernel.org/pub/scm/linux/kernel/git/torvalds/linux.git/commit/?id=c8bcd9c5be24fb9e6132e97da5a35e55a83e36b9</t>
  </si>
  <si>
    <t>CVE-2020-29569</t>
  </si>
  <si>
    <t>An issue was discovered in the Linux kernel through 5.10.1, as used with Xen through 4.14.x. The Linux kernel PV block backend expects the kernel thread handler to reset ring-&gt;xenblkd to NULL when stopped. However, the handler may not have time to run if the frontend quickly toggles between the states connect and disconnect. As a consequence, the block backend may re-use a pointer after it was freed. A misbehaving guest can trigger a dom0 crash by continuously connecting / disconnecting a block frontend. Privilege escalation and information leaks cannot be ruled out. This only affects systems with a Linux blkback.</t>
  </si>
  <si>
    <t>CVE-2020-29534</t>
  </si>
  <si>
    <t>An issue was discovered in the Linux kernel before 5.9.3. io_uring takes a non-refcounted reference to the files_struct of the process that submitted a request, causing execve() to incorrectly optimize unshare_fd(), aka CID-0f2122045b94.</t>
  </si>
  <si>
    <t>CVE-2020-29374</t>
  </si>
  <si>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</si>
  <si>
    <t>CVE-2020-29373</t>
  </si>
  <si>
    <t>An issue was discovered in fs/io_uring.c in the Linux kernel before 5.6. It unsafely handles the root directory during path lookups, and thus a process inside a mount namespace can escape to unintended filesystem locations, aka CID-ff002b30181d.</t>
  </si>
  <si>
    <t>CVE-2020-29372</t>
  </si>
  <si>
    <t>An issue was discovered in do_madvise in mm/madvise.c in the Linux kernel before 5.6.8. There is a race condition between coredump operations and the IORING_OP_MADVISE implementation, aka CID-bc0c4d1e176e.</t>
  </si>
  <si>
    <t>CVE-2020-29371</t>
  </si>
  <si>
    <t>An issue was discovered in romfs_dev_read in fs/romfs/storage.c in the Linux kernel before 5.8.4. Uninitialized memory leaks to userspace, aka CID-bcf85fcedfdd.</t>
  </si>
  <si>
    <t>CVE-2020-29370</t>
  </si>
  <si>
    <t>An issue was discovered in kmem_cache_alloc_bulk in mm/slub.c in the Linux kernel before 5.5.11. The slowpath lacks the required TID increment, aka CID-fd4d9c7d0c71.</t>
  </si>
  <si>
    <t>CVE-2020-29369</t>
  </si>
  <si>
    <t>An issue was discovered in mm/mmap.c in the Linux kernel before 5.7.11. There is a race condition between certain expand functions (expand_downwards and expand_upwards) and page-table free operations from an munmap call, aka CID-246c320a8cfe.</t>
  </si>
  <si>
    <t>CVE-2020-29368</t>
  </si>
  <si>
    <t>An issue was discovered in __split_huge_pmd in mm/huge_memory.c in the Linux kernel before 5.7.5. The copy-on-write implementation can grant unintended write access because of a race condition in a THP mapcount check, aka CID-c444eb564fb1.</t>
  </si>
  <si>
    <t>CVE-2020-28974</t>
  </si>
  <si>
    <t>A slab-out-of-bounds read in fbcon in the Linux kernel before 5.9.7 could be used by local attackers to read privileged information or potentially crash the kernel, aka CID-3c4e0dff2095. This occurs because KD_FONT_OP_COPY in drivers/tty/vt/vt.c can be used for manipulations such as font height.</t>
  </si>
  <si>
    <t>SV</t>
  </si>
  <si>
    <t>Unused feature trying to cause a OOB read as data field and the len are set by two different entities.</t>
  </si>
  <si>
    <t>https://lore.kernel.org/all/20201108153806.3140315-1-daniel.vetter@ffwll.ch/</t>
  </si>
  <si>
    <t>CVE-2020-28941</t>
  </si>
  <si>
    <t>An issue was discovered in drivers/accessibility/speakup/spk_ttyio.c in the Linux kernel through 5.9.9. Local attackers on systems with the speakup driver could cause a local denial of service attack, aka CID-d41227544427. This occurs because of an invalid free when the line discipline is used more than once.</t>
  </si>
  <si>
    <t>RC, free nullref</t>
  </si>
  <si>
    <t>Protocol violation that someone other than the actual consumer tried to use this and the fix contained a serialization which is now removed in https://git.kernel.org/cgit/linux/kernel/git/torvalds/linux.git/commit/?id=f0992098cadb4c9c6a00703b66cafe604e178fea</t>
  </si>
  <si>
    <t>https://git.kernel.org/cgit/linux/kernel/git/torvalds/linux.git/commit/?id=d4122754442799187d5d537a9c039a49a67e57f1</t>
  </si>
  <si>
    <t>CVE-2020-28915</t>
  </si>
  <si>
    <t>A buffer over-read (at the framebuffer layer) in the fbcon code in the Linux kernel before 5.8.15 could be used by local attackers to read kernel memory, aka CID-6735b4632def.</t>
  </si>
  <si>
    <t>CVE-2020-27825</t>
  </si>
  <si>
    <t>A use-after-free flaw was found in kernel/trace/ring_buffer.c in Linux kernel (before 5.10-rc1). There was a race problem in trace_open and resize of cpu buffer running parallely on different cpus, may cause a denial of service problem (DOS). This flaw could even allow a local attacker with special user privilege to a kernel information leak threat.</t>
  </si>
  <si>
    <t>CVE-2020-27786</t>
  </si>
  <si>
    <t>A flaw was found in the Linux kernel‚Äôs implementation of MIDI, where an attacker with a local account and the permissions to issue ioctl commands to midi devices could trigger a use-after-free issue. A write to this specific memory while freed and before use causes the flow of execution to change and possibly allow for memory corruption or privilege escalation. The highest threat from this vulnerability is to confidentiality, integrity, as well as system availability.</t>
  </si>
  <si>
    <t>CVE-2020-27777</t>
  </si>
  <si>
    <t>A flaw was found in the way RTAS handled memory accesses in userspace to kernel communication. On a locked down (usually due to Secure Boot) guest system running on top of PowerVM or KVM hypervisors (pseries platform) a root like local user could use this flaw to further increase their privileges to that of a running kernel.</t>
  </si>
  <si>
    <t>CVE-2020-27675</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</si>
  <si>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</si>
  <si>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Improper Locking. RC</t>
  </si>
  <si>
    <t xml:space="preserve">Race condition but manefest as memory violation 
, rewrite in safe rust will guide programmer to a safe design. </t>
  </si>
  <si>
    <t>https://git.kernel.org/cgit/linux/kernel/git/torvalds/linux.git/commit/?id=073d0552ead5bfc7a3a9c01de590e924f11b5dd2</t>
  </si>
  <si>
    <t>CVE-2020-27673</t>
  </si>
  <si>
    <t>An issue was discovered in the Linux kernel through 5.9.1, as used with Xen through 4.14.x. Guest OS users can cause a denial of service (host OS hang) via a high rate of events to dom0, aka CID-e99502f76271.</t>
  </si>
  <si>
    <t>CVE-2020-27194</t>
  </si>
  <si>
    <t>An issue was discovered in the Linux kernel before 5.8.15. scalar32_min_max_or in kernel/bpf/verifier.c mishandles bounds tracking during use of 64-bit values, aka CID-5b9fbeb75b6a.</t>
  </si>
  <si>
    <t>CVE-2020-27152</t>
  </si>
  <si>
    <t>An issue was discovered in ioapic_lazy_update_eoi in arch/x86/kvm/ioapic.c in the Linux kernel before 5.9.2. It has an infinite loop related to improper interaction between a resampler and edge triggering, aka CID-77377064c3a9.</t>
  </si>
  <si>
    <t>CVE-2020-26541</t>
  </si>
  <si>
    <t>The Linux kernel through 5.8.13 does not properly enforce the Secure Boot Forbidden Signature Database (aka dbx) protection mechanism. This affects certs/blacklist.c and certs/system_keyring.c.</t>
  </si>
  <si>
    <t>CVE-2020-26088</t>
  </si>
  <si>
    <t>A missing CAP_NET_RAW check in NFC socket creation in net/nfc/rawsock.c in the Linux kernel before 5.8.2 could be used by local attackers to create raw sockets, bypassing security mechanisms, aka CID-26896f01467a.</t>
  </si>
  <si>
    <t>CVE-2020-25705</t>
  </si>
  <si>
    <t>A flaw in ICMP packets in the Linux kernel may allow an attacker to quickly scan open UDP ports. This flaw allows an off-path remote attacker to effectively bypass source port UDP randomization. Software that relies on UDP source port randomization are indirectly affected as well on the Linux Based Products (RUGGEDCOM RM1224: All versions between v5.0 and v6.4, SCALANCE M-800: All versions between v5.0 and v6.4, SCALANCE S615: All versions between v5.0 and v6.4, SCALANCE SC-600: All versions prior to v2.1.3, SCALANCE W1750D: v8.3.0.1, v8.6.0, and v8.7.0, SIMATIC Cloud Connect 7: All versions, SIMATIC MV500 Family: All versions, SIMATIC NET CP 1243-1 (incl. SIPLUS variants): Versions 3.1.39 and later, SIMATIC NET CP 1243-7 LTE EU: Version</t>
  </si>
  <si>
    <t>CVE-2020-25704</t>
  </si>
  <si>
    <t>A flaw memory leak in the Linux kernel performance monitoring subsystem was found in the way if using PERF_EVENT_IOC_SET_FILTER. A local user could use this flaw to starve the resources causing denial of service.</t>
  </si>
  <si>
    <t>CVE-2020-25656</t>
  </si>
  <si>
    <t>A flaw was found in the Linux kernel. A use-after-free was found in the way the console subsystem was using ioctls KDGKBSENT and KDSKBSENT. A local user could use this flaw to get read memory access out of bounds. The highest threat from this vulnerability is to data confidentiality.</t>
  </si>
  <si>
    <t>CVE-2020-25645</t>
  </si>
  <si>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t>
  </si>
  <si>
    <t>CVE-2020-25643</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</si>
  <si>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</si>
  <si>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CVE-2020-25641</t>
  </si>
  <si>
    <t>A flaw was found in the Linux kernel's implementation of biovecs in versions before 5.9-rc7. A zero-length biovec request issued by the block subsystem could cause the kernel to enter an infinite loop, causing a denial of service. This flaw allows a local attacker with basic privileges to issue requests to a block device, resulting in a denial of service. The highest threat from this vulnerability is to system availability.</t>
  </si>
  <si>
    <t>CVE-2020-25285</t>
  </si>
  <si>
    <t>A race condition between hugetlb sysctl handlers in mm/hugetlb.c in the Linux kernel before 5.8.8 could be used by local attackers to corrupt memory, cause a NULL pointer dereference, or possibly have unspecified other impact, aka CID-17743798d812.</t>
  </si>
  <si>
    <t>CVE-2020-25284</t>
  </si>
  <si>
    <t>The rbd block device driver in drivers/block/rbd.c in the Linux kernel through 5.8.9 used incomplete permission checking for access to rbd devices, which could be leveraged by local attackers to map or unmap rbd block devices, aka CID-f44d04e696fe.</t>
  </si>
  <si>
    <t>Security.Incorrect Authorization</t>
  </si>
  <si>
    <t>Missing access control check</t>
  </si>
  <si>
    <t>https://git.kernel.org/pub/scm/linux/kernel/git/torvalds/linux.git/commit/?id=f44d04e696feaf13d192d942c4f14ad2e117065a</t>
  </si>
  <si>
    <t>CVE-2020-25221</t>
  </si>
  <si>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 aka CID-9fa2dd946743.</t>
  </si>
  <si>
    <t>CVE-2020-25220</t>
  </si>
  <si>
    <t>The Linux kernel 4.9.x before 4.9.233, 4.14.x before 4.14.194, and 4.19.x before 4.19.140 has a use-after-free because skcd-&gt;no_refcnt was not considered during a backport of a CVE-2020-14356 patch. This is related to the cgroups feature.</t>
  </si>
  <si>
    <t>CVE-2020-25212</t>
  </si>
  <si>
    <t>A TOCTOU mismatch in the NFS client code in the Linux kernel before 5.8.3 could be used by local attackers to corrupt memory or possibly have unspecified other impact because a size check is in fs/nfs/nfs4proc.c instead of fs/nfs/nfs4xdr.c, aka CID-b4487b935452.</t>
  </si>
  <si>
    <t>CVE-2020-25211</t>
  </si>
  <si>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</si>
  <si>
    <t>CVE-2020-24394</t>
  </si>
  <si>
    <t>In the Linux kernel before 5.7.8, fs/nfsd/vfs.c (in the NFS server) can set incorrect permissions on new filesystem objects when the filesystem lacks ACL support, aka CID-22cf8419f131. This occurs because the current umask is not considered.</t>
  </si>
  <si>
    <t>CVE-2020-16166</t>
  </si>
  <si>
    <t>The Linux kernel through 5.7.11 allows remote attackers to make observations that help to obtain sensitive information about the internal state of the network RNG, aka CID-f227e3ec3b5c. This is related to drivers/char/random.c and kernel/time/timer.c.</t>
  </si>
  <si>
    <t>CWE-330, Use of Insufficiently Random Values</t>
  </si>
  <si>
    <t>Logic Error:Incorrect randomness</t>
  </si>
  <si>
    <t>https://git.kernel.org/cgit/linux/kernel/git/torvalds/linux.git/commit/?id=f227e3ec3b5cad859ad15666874405e8c1bbc1d4</t>
  </si>
  <si>
    <t>CVE-2020-15852</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</si>
  <si>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</si>
  <si>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CVE-2020-15780</t>
  </si>
  <si>
    <t>An issue was discovered in drivers/acpi/acpi_configfs.c in the Linux kernel before 5.7.7. Injection of malicious ACPI tables via configfs could be used by attackers to bypass lockdown and secure boot restrictions, aka CID-75b0cea7bf30.</t>
  </si>
  <si>
    <t xml:space="preserve">CWE-862, Missing Authorization	</t>
  </si>
  <si>
    <t>Security. Missing auth</t>
  </si>
  <si>
    <t>https://git.kernel.org/pub/scm/linux/kernel/git/torvalds/linux.git/commit/?id=75b0cea7bf307f362057cc778efe89af4c615354</t>
  </si>
  <si>
    <t>CVE-2020-15437</t>
  </si>
  <si>
    <t>The Linux kernel before version 5.8 is vulnerable to a NULL pointer dereference in drivers/tty/serial/8250/8250_core.c:serial8250_isa_init_ports() that allows local users to cause a denial of service by using the p-&gt;serial_in pointer which uninitialized.</t>
  </si>
  <si>
    <t>Null Ptr Dereference</t>
  </si>
  <si>
    <t xml:space="preserve">CWE-476, NULL Pointer Dereference	</t>
  </si>
  <si>
    <t>Null deref</t>
  </si>
  <si>
    <t xml:space="preserve">Rust compiler will prevent read from uninitilized memory statically. </t>
  </si>
  <si>
    <t>https://git.kernel.org/pub/scm/linux/kernel/git/torvalds/linux.git/commit/?id=f4c23a140d80ef5e6d3d1f8f57007649014b60fa</t>
  </si>
  <si>
    <t>CVE-2020-15436</t>
  </si>
  <si>
    <t>Use-after-free vulnerability in fs/block_dev.c in the Linux kernel before 5.8 allows local users to gain privileges or cause a denial of service by leveraging improper access to a certain error field.</t>
  </si>
  <si>
    <t>CVE-2020-15393</t>
  </si>
  <si>
    <t>In the Linux kernel 4.4 through 5.7.6, usbtest_disconnect in drivers/usb/misc/usbtest.c has a memory leak, aka CID-28ebeb8db770.</t>
  </si>
  <si>
    <t>CWE-401, Missing Release of Memory after Effective Lifetime</t>
  </si>
  <si>
    <t>Missing kfree, Memory leak</t>
  </si>
  <si>
    <t>Rust lifetime, drop</t>
  </si>
  <si>
    <t>https://git.kernel.org/pub/scm/linux/kernel/git/torvalds/linux.git/commit/?id=28ebeb8db77035e058a510ce9bd17c2b9a009dba</t>
  </si>
  <si>
    <t>CVE-2020-14416</t>
  </si>
  <si>
    <t>In the Linux kernel before 5.4.16, a race condition in tty-&gt;disc_data handling in the slip and slcan line discipline could lead to a use-after-free, aka CID-0ace17d56824. This affects drivers/net/slip/slip.c and drivers/net/can/slcan.c.</t>
  </si>
  <si>
    <t>Race condition causing UAF</t>
  </si>
  <si>
    <t>https://git.kernel.org/pub/scm/linux/kernel/git/torvalds/linux.git/commit/?id=0ace17d56824165c7f4c68785d6b58971db954dd</t>
  </si>
  <si>
    <t>CVE-2020-14390</t>
  </si>
  <si>
    <t>A flaw was found in the Linux kernel in versions before 5.9-rc6. When changing screen size, an out-of-bounds memory write can occur leading to memory corruption or a denial of service. Due to the nature of the flaw, privilege escalation cannot be fully ruled out.</t>
  </si>
  <si>
    <t>CVE-2020-14386</t>
  </si>
  <si>
    <t>A flaw was found in the Linux kernel before 5.9-rc4. Memory corruption can be exploited to gain root privileges from unprivileged processes. The highest threat from this vulnerability is to data confidentiality and integrity.</t>
  </si>
  <si>
    <t>CVE-2020-14385</t>
  </si>
  <si>
    <t>A flaw was found in the Linux kernel before 5.9-rc4. A failure of the file system metadata validator in XFS can cause an inode with a valid, user-creatable extended attribute to be flagged as corrupt. This can lead to the filesystem being shutdown, or otherwise rendered inaccessible until it is remounted, leading to a denial of service. The highest threat from this vulnerability is to system availability.</t>
  </si>
  <si>
    <t>CVE-2020-14381</t>
  </si>
  <si>
    <t>A flaw was found in the Linux kernel‚Äôs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</si>
  <si>
    <t>CVE-2020-14356</t>
  </si>
  <si>
    <t>A flaw null pointer dereference in the Linux kernel cgroupv2 subsystem in versions before 5.7.10 was found in the way when reboot the system. A local user could use this flaw to crash the system or escalate their privileges on the system.</t>
  </si>
  <si>
    <t>CVE-2020-14351</t>
  </si>
  <si>
    <t>A flaw was found in the Linux kernel. A use-after-free memory flaw was found in the perf subsystem allowing a local attacker with permission to monitor perf events to corrupt memory and possibly escalate privileges. The highest threat from this vulnerability is to data confidentiality and integrity as well as system availability.</t>
  </si>
  <si>
    <t>CVE-2020-14331</t>
  </si>
  <si>
    <t>A flaw was found in the Linux kernel‚Äôs implementation of the invert video code on VGA consoles when a local attacker attempts to resize the console, calling an ioctl VT_RESIZE, which causes an out-of-bounds write to occur. This flaw allows a local user with access to the VGA console to crash the system, potentially escalating their privileges on the system. The highest threat from this vulnerability is to data confidentiality and integrity as well as system availability.</t>
  </si>
  <si>
    <t>CVE-2020-14314</t>
  </si>
  <si>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</si>
  <si>
    <t>CVE-2020-14305</t>
  </si>
  <si>
    <t>An out-of-bounds memory write flaw was found in how the Linux kernel‚Äôs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</si>
  <si>
    <t>CVE-2020-13974</t>
  </si>
  <si>
    <t>An issue was discovered in the Linux kernel 4.4 through 5.7.1. drivers/tty/vt/keyboard.c has an integer overflow if k_ascii is called several times in a row, aka CID-b86dab054059. NOTE: Members in the community argue that the integer overflow does not lead to a security issue in this case.</t>
  </si>
  <si>
    <t xml:space="preserve"> CWE-190 Integer Overflow or Wraparound	</t>
  </si>
  <si>
    <t>Int overflow</t>
  </si>
  <si>
    <t>https://git.kernel.org/pub/scm/linux/kernel/git/tip/tip.git/commit/?id=dad0bf9ce93fa40b667eccd3306783f4db4b932b</t>
  </si>
  <si>
    <t>CVE-2020-13143</t>
  </si>
  <si>
    <t>gadget_dev_desc_UDC_store in drivers/usb/gadget/configfs.c in the Linux kernel 3.16 through 5.6.13 relies on kstrdup without considering the possibility of an internal '\0' value, which allows attackers to trigger an out-of-bounds read, aka CID-15753588bcd4.</t>
  </si>
  <si>
    <t xml:space="preserve"> CWE-125 Out-of-bounds Read	</t>
  </si>
  <si>
    <t>In this particular case, Rust driver should have to take the raw buffer from sysfs store and use unsafe to convert that to a string and could we prevent this scenario?</t>
  </si>
  <si>
    <t>https://git.kernel.org/pub/scm/linux/kernel/git/torvalds/linux.git/commit/?id=15753588bcd4bbffae1cca33c8ced5722477fe1f</t>
  </si>
  <si>
    <t>CVE-2020-12826</t>
  </si>
  <si>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</si>
  <si>
    <t>CVE-2020-12771</t>
  </si>
  <si>
    <t>An issue was discovered in the Linux kernel through 5.6.11. btree_gc_coalesce in drivers/md/bcache/btree.c has a deadlock if a coalescing operation fails.</t>
  </si>
  <si>
    <t xml:space="preserve"> CWE-667 Improper Locking	</t>
  </si>
  <si>
    <t>RC. Deadlock</t>
  </si>
  <si>
    <t>Fails to unlock the lock in the error path. Rust synchronization primitive should fix this</t>
  </si>
  <si>
    <t>https://git.kernel.org/pub/scm/linux/kernel/git/torvalds/linux.git/commit/?id=be23e837333a914df3f24bf0b32e87b0331ab8d1</t>
  </si>
  <si>
    <t>CVE-2020-12770</t>
  </si>
  <si>
    <t>An issue was discovered in the Linux kernel through 5.6.11. sg_write lacks an sg_remove_request call in a certain failure case, aka CID-83c6f2390040.</t>
  </si>
  <si>
    <t>CVE-2020-12769</t>
  </si>
  <si>
    <t>An issue was discovered in the Linux kernel before 5.4.17. drivers/spi/spi-dw.c allows attackers to cause a panic via concurrent calls to dw_spi_irq and dw_spi_transfer_one, aka CID-19b61392c5a8.</t>
  </si>
  <si>
    <t>CWE-662 Improper Synchronization</t>
  </si>
  <si>
    <t>RC, redirection to panic</t>
  </si>
  <si>
    <t>Race condition lead to Null pointer deref</t>
  </si>
  <si>
    <t>https://git.kernel.org/pub/scm/linux/kernel/git/torvalds/linux.git/commit/?id=19b61392c5a852b4e8a0bf35aecb969983c5932d</t>
  </si>
  <si>
    <t>CVE-2020-12768</t>
  </si>
  <si>
    <t>** DISPUTED ** An issue was discovered in the Linux kernel before 5.6. svm_cpu_uninit in arch/x86/kvm/svm.c has a memory leak, aka CID-d80b64ff297e. NOTE: third parties dispute this issue because it's a one-time leak at the boot, the size is negligible, and it can't be triggered at will.</t>
  </si>
  <si>
    <t>CVE-2020-12659</t>
  </si>
  <si>
    <t>An issue was discovered in the Linux kernel before 5.6.7. xdp_umem_reg in net/xdp/xdp_umem.c has an out-of-bounds write (by a user with the CAP_NET_ADMIN capability) because of a lack of headroom validation.</t>
  </si>
  <si>
    <t>CVE-2020-12657</t>
  </si>
  <si>
    <t>An issue was discovered in the Linux kernel before 5.6.5. There is a use-after-free in block/bfq-iosched.c related to bfq_idle_slice_timer_body.</t>
  </si>
  <si>
    <t>CVE-2020-12656</t>
  </si>
  <si>
    <t>** DISPUTED ** gss_mech_free in net/sunrpc/auth_gss/gss_mech_switch.c in the rpcsec_gss_krb5 implementation in the Linux kernel through 5.6.10 lacks certain domain_release calls, leading to a memory leak. Note: This was disputed with the assertion that the issue does not grant any access not already available. It is a problem that on unloading a specific kernel module some memory is leaked, but loading kernel modules is a privileged operation. A user could also write a kernel module to consume any amount of memory they like and load that replicating the effect of this bug.</t>
  </si>
  <si>
    <t>CVE-2020-12655</t>
  </si>
  <si>
    <t>An issue was discovered in xfs_agf_verify in fs/xfs/libxfs/xfs_alloc.c in the Linux kernel through 5.6.10. Attackers may trigger a sync of excessive duration via an XFS v5 image with crafted metadata, aka CID-d0c7feaf8767.</t>
  </si>
  <si>
    <t>CVE-2020-12654</t>
  </si>
  <si>
    <t>An issue was found in Linux kernel before 5.5.4. mwifiex_ret_wmm_get_status() in drivers/net/wireless/marvell/mwifiex/wmm.c allows a remote AP to trigger a heap-based buffer overflow because of an incorrect memcpy, aka CID-3a9b153c5591.</t>
  </si>
  <si>
    <t>CWE-787 Out-of-bounds Write</t>
  </si>
  <si>
    <t>Improper length check in memcpy</t>
  </si>
  <si>
    <t>https://git.kernel.org/cgit/linux/kernel/git/torvalds/linux.git/commit/?id=3a9b153c5591548612c3955c9600a98150c81875</t>
  </si>
  <si>
    <t>CVE-2020-12653</t>
  </si>
  <si>
    <t>An issue was found in Linux kernel before 5.5.4. The mwifiex_cmd_append_vsie_tlv() function in drivers/net/wireless/marvell/mwifiex/scan.c allows local users to gain privileges or cause a denial of service because of an incorrect memcpy and buffer overflow, aka CID-b70261a288ea.</t>
  </si>
  <si>
    <t>https://github.com/torvalds/linux/commit/b70261a288ea4d2f4ac7cd04be08a9f0f2de4f4d</t>
  </si>
  <si>
    <t>CVE-2020-12465</t>
  </si>
  <si>
    <t>An array overflow was discovered in mt76_add_fragment in drivers/net/wireless/mediatek/mt76/dma.c in the Linux kernel before 5.5.10, aka CID-b102f0c522cf. An oversized packet with too many rx fragments can corrupt memory of adjacent pages.</t>
  </si>
  <si>
    <t>CWE-120 Buffer Copy without Checking Size of Input ('Classic Buffer Overflow')</t>
  </si>
  <si>
    <t>https://github.com/torvalds/linux/commit/b102f0c522cf668c8382c56a4f771b37d011cda2</t>
  </si>
  <si>
    <t>CVE-2020-12464</t>
  </si>
  <si>
    <t>usb_sg_cancel in drivers/usb/core/message.c in the Linux kernel before 5.6.8 has a use-after-free because a transfer occurs without a reference, aka CID-056ad39ee925.</t>
  </si>
  <si>
    <t>Reference Counting</t>
  </si>
  <si>
    <t>CWE-416 Use After Free</t>
  </si>
  <si>
    <t>RC, free while using memory</t>
  </si>
  <si>
    <t>Improper ref counting, Rust has a ARC.</t>
  </si>
  <si>
    <t>https://git.kernel.org/cgit/linux/kernel/git/torvalds/linux.git/commit/?id=056ad39ee9253873522f6469c3364964a322912b</t>
  </si>
  <si>
    <t>CVE-2020-12352</t>
  </si>
  <si>
    <t>Improper access control in BlueZ may allow an unauthenticated user to potentially enable information disclosure via adjacent access.</t>
  </si>
  <si>
    <t>CVE-2020-12351</t>
  </si>
  <si>
    <t>Improper input validation in BlueZ may allow an unauthenticated user to potentially enable escalation of privilege via adjacent access.</t>
  </si>
  <si>
    <t>CVE-2020-12114</t>
  </si>
  <si>
    <t>A pivot_root race condition in fs/namespace.c in the Linux kernel 4.4.x before 4.4.221, 4.9.x before 4.9.221, 4.14.x before 4.14.178, 4.19.x before 4.19.119, and 5.x before 5.3 allows local users to cause a denial of service (panic) by corrupting a mountpoint reference counter.</t>
  </si>
  <si>
    <t>CVE-2020-11884</t>
  </si>
  <si>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</si>
  <si>
    <t>CVE-2020-11725</t>
  </si>
  <si>
    <t>** DISPUTED ** 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</si>
  <si>
    <t>CVE-2020-11669</t>
  </si>
  <si>
    <t>An issue was discovered in the Linux kernel before 5.2 on the powerpc platform. arch/powerpc/kernel/idle_book3s.S does not have save/restore functionality for PNV_POWERSAVE_AMR, PNV_POWERSAVE_UAMOR, and PNV_POWERSAVE_AMOR, aka CID-53a712bae5dd.</t>
  </si>
  <si>
    <t>CVE-2020-11668</t>
  </si>
  <si>
    <t>In the Linux kernel before 5.6.1, drivers/media/usb/gspca/xirlink_cit.c (aka the Xirlink camera USB driver) mishandles invalid descriptors, aka CID-a246b4d54770.</t>
  </si>
  <si>
    <t xml:space="preserve">Null pointer dereference caused by forgetting to check corner case. Safe rust will probably prevent the null pointer deference 
to gurantee memory safety but the program behavior will still be wrong </t>
  </si>
  <si>
    <t>https://git.kernel.org/cgit/linux/kernel/git/torvalds/linux.git/commit/?id=a246b4d547708f33ff4d4b9a7a5dbac741dc89d8</t>
  </si>
  <si>
    <t>CVE-2020-11609</t>
  </si>
  <si>
    <t>An issue was discovered in the stv06xx subsystem in the Linux kernel before 5.6.1. drivers/media/usb/gspca/stv06xx/stv06xx.c and drivers/media/usb/gspca/stv06xx/stv06xx_pb0100.c mishandle invalid descriptors, as demonstrated by a NULL pointer dereference, aka CID-485b06aadb93.</t>
  </si>
  <si>
    <t>https://git.kernel.org/cgit/linux/kernel/git/torvalds/linux.git/commit/?id=485b06aadb933190f4bc44e006076bc27a23f205</t>
  </si>
  <si>
    <t>CVE-2020-11608</t>
  </si>
  <si>
    <t>An issue was discovered in the Linux kernel before 5.6.1. drivers/media/usb/gspca/ov519.c allows NULL pointer dereferences in ov511_mode_init_regs and ov518_mode_init_regs when there are zero endpoints, aka CID-998912346c0d.</t>
  </si>
  <si>
    <t>https://github.com/torvalds/linux/commit/998912346c0da53a6dbb71fab3a138586b596b30</t>
  </si>
  <si>
    <t>CVE-2020-11565</t>
  </si>
  <si>
    <t>** DISPUTED ** An issue was discovered in the Linux kernel through 5.6.2. mpol_parse_str in mm/mempolicy.c has a stack-based out-of-bounds write because an empty nodelist is mishandled during mount option parsing, aka CID-aa9f7d5172fa. NOTE: Someone in the security community disagrees that this is a vulnerability because the issue ‚Äúis a bug in parsing mount options which can only be specified by a privileged user, so triggering the bug does not grant any powers not already held.‚Äù.</t>
  </si>
  <si>
    <t>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</si>
  <si>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</si>
  <si>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leak information. Memory disclosure</t>
  </si>
  <si>
    <t xml:space="preserve">Check if Rust initializes the stack allocated memory. What if the constructor doesn't initialize properly and will the compiler allow it. I think it will complain. Rust prevent a read to unitilized memory. </t>
  </si>
  <si>
    <t>https://git.kernel.org/cgit/linux/kernel/git/torvalds/linux.git/commit/?id=b9258a2cece4ec1f020715fe3554bc2e360f6264</t>
  </si>
  <si>
    <t>CVE-2020-10942</t>
  </si>
  <si>
    <t>In the Linux kernel before 5.5.8, get_raw_socket in drivers/vhost/net.c lacks validation of an sk_family field, which might allow attackers to trigger kernel stack corruption via crafted system calls.</t>
  </si>
  <si>
    <t>Code checks foo-&gt;family instead of bar-&gt;family and there is no protection for functionally incorrect code</t>
  </si>
  <si>
    <t>https://git.kernel.org/cgit/linux/kernel/git/torvalds/linux.git/commit/?id=42d84c8490f9f0931786f1623191fcab397c3d64</t>
  </si>
  <si>
    <t>CVE-2020-10781</t>
  </si>
  <si>
    <t>A flaw was found in the Linux Kernel before 5.8-rc6 in the ZRAM kernel module, where a user with a local account and the ability to read the /sys/class/zram-control/hot_add file can create ZRAM device nodes in the /dev/ directory. This read allocates kernel memory and is not accounted for a user that triggers the creation of that ZRAM device. With this vulnerability, continually reading the device may consume a large amount of system memory and cause the Out-of-Memory (OOM) killer to activate and terminate random userspace processes, possibly making the system inoperable.</t>
  </si>
  <si>
    <t>CVE-2020-10773</t>
  </si>
  <si>
    <t>A stack information leak flaw was found in s390/s390x in the Linux kernel‚Äôs memory manager functionality, where it incorrectly writes to the /proc/sys/vm/cmm_timeout file. This flaw allows a local user to see the kernel data.</t>
  </si>
  <si>
    <t>CVE-2020-10768</t>
  </si>
  <si>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</si>
  <si>
    <t>CVE-2020-10767</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</si>
  <si>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</si>
  <si>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CVE-2020-10766</t>
  </si>
  <si>
    <t>A logic bug flaw was found in Linux kernel before 5.8-rc1 in the implementation of SSBD. A bug in the logic handling allows an attacker with a local account to disable SSBD protection during a context switch when additional speculative execution mitigations are in place. This issue was introduced when the per task/process conditional STIPB switching was added on top of the existing SSBD switching. The highest threat from this vulnerability is to confidentiality.</t>
  </si>
  <si>
    <t>CVE-2020-10757</t>
  </si>
  <si>
    <t>A flaw was found in the Linux Kernel in versions after 4.5-rc1 in the way mremap handled DAX Huge Pages. This flaw allows a local attacker with access to a DAX enabled storage to escalate their privileges on the system.</t>
  </si>
  <si>
    <t>CVE-2020-10732</t>
  </si>
  <si>
    <t>A flaw was found in the Linux kernel's implementation of Userspace core dumps. This flaw allows an attacker with a local account to crash a trivial program and exfiltrate private kernel data.</t>
  </si>
  <si>
    <t>CVE-2020-10720</t>
  </si>
  <si>
    <t>A flaw was found in the Linux kernel's implementation of GRO in versions before 5.2. This flaw allows an attacker with local access to crash the system.</t>
  </si>
  <si>
    <t>CVE-2020-10711</t>
  </si>
  <si>
    <t>A NULL pointer dereference flaw was found in the Linux kernel's SELinux subsystem in versions before 5.7. This flaw occurs while importing the Commercial IP Security Option (CIPSO) protocol's category bitmap into the SELinux extensible bitmap via the' ebitmap_netlbl_import' routine. While processing the CIPSO restricted bitmap tag in the 'cipso_v4_parsetag_rbm' routine, it sets the security attribute to indicate that the category bitmap is present, even if it has not been allocated. This issue leads to a NULL pointer dereference issue while importing the same category bitmap into SELinux. This flaw allows a remote network user to crash the system kernel, resulting in a denial of service.</t>
  </si>
  <si>
    <t>CVE-2020-10690</t>
  </si>
  <si>
    <t>There is a use-after-free in kernel versions before 5.5 due to a race condition between the release of ptp_clock and cdev while resource deallocation. When a (high privileged) process allocates a ptp device file (like /dev/ptpX) and voluntarily goes to sleep. During this time if the underlying device is removed, it can cause an exploitable condition as the process wakes up to terminate and clean all attached files. The system crashes due to the cdev structure being invalid (as already freed) which is pointed to by the inode.</t>
  </si>
  <si>
    <t>CVE-2020-9391</t>
  </si>
  <si>
    <t>An issue was discovered in the Linux kernel 5.4 and 5.5 through 5.5.6 on the AArch64 architecture. It ignores the top byte in the address passed to the brk system call, potentially moving the memory break downwards when the application expects it to move upwards, aka CID-dcde237319e6. This has been observed to cause heap corruption with the GNU C Library malloc implementation.</t>
  </si>
  <si>
    <t>CVE-2020-9383</t>
  </si>
  <si>
    <t>An issue was discovered in the Linux kernel 3.16 through 5.5.6. set_fdc in drivers/block/floppy.c leads to a wait_til_ready out-of-bounds read because the FDC index is not checked for errors before assigning it, aka CID-2e90ca68b0d2.</t>
  </si>
  <si>
    <t>Improper invalidation of index field</t>
  </si>
  <si>
    <t>https://git.kernel.org/cgit/linux/kernel/git/torvalds/linux.git/commit/?id=ca1b409a3b8a190c13bb30ed3ad91585d434d8e2</t>
  </si>
  <si>
    <t>CVE-2020-8992</t>
  </si>
  <si>
    <t>ext4_protect_reserved_inode in fs/ext4/block_validity.c in the Linux kernel through 5.5.3 allows attackers to cause a denial of service (soft lockup) via a crafted journal size.</t>
  </si>
  <si>
    <t>CVE-2020-8835</t>
  </si>
  <si>
    <t>In the Linux kernel 5.5.0 and newer, the bpf verifier (kernel/bpf/verifier.c) did not properly restrict the register bounds for 32-bit operations, leading to out-of-bounds reads and writes in kernel memory. The vulnerability also affects the Linux 5.4 stable series, starting with v5.4.7, as the introducing commit was backported to that branch. This vulnerability was fixed in 5.6.1, 5.5.14, and 5.4.29. (issue is aka ZDI-CAN-10780)</t>
  </si>
  <si>
    <t>CVE-2020-8834</t>
  </si>
  <si>
    <t>KVM in the Linux kernel on Power8 processors has a conflicting use of HSTATE_HOST_R1 to store r1 state in kvmppc_hv_entry plus in kvmppc_{save,restore}_tm, leading to a stack corruption. Because of this, an attacker with the ability run code in kernel space of a guest VM can cause the host kernel to panic. There were two commits that, according to the reporter, introduced the vulnerability: f024ee098476 ("KVM: PPC: Book3S HV: Pull out TM state save/restore into separate procedures") 87a11bb6a7f7 ("KVM: PPC: Book3S HV: Work around XER[SO] bug in fake suspend mode") The former landed in 4.8, the latter in 4.17. This was fixed without realizing the impact in 4.18 with the following three commits, though it's believed the first is the only strictly necessary commit: 6f597c6b63b6 ("KVM: PPC: Book3S PR: Add guest MSR parameter for kvmppc_save_tm()/kvmppc_restore_tm()") 7b0e827c6970 ("KVM: PPC: Book3S HV: Factor fake-suspend handling out of kvmppc_save/restore_tm") 009c872a8bc4 ("KVM: PPC: Book3S PR: Move kvmppc_save_tm/kvmppc_restore_tm to separate file")</t>
  </si>
  <si>
    <t>CVE-2020-8647</t>
  </si>
  <si>
    <t>There is a use-after-free vulnerability in the Linux kernel through 5.5.2 in the vc_do_resize function in drivers/tty/vt/vt.c.</t>
  </si>
  <si>
    <t>CWE-416</t>
  </si>
  <si>
    <t>Memory leaks</t>
  </si>
  <si>
    <t>Improper freeing of datastructure. Lifetime should prevent this</t>
  </si>
  <si>
    <t>https://git.kernel.org/pub/scm/linux/kernel/git/torvalds/linux.git/commit/drivers/tty/vt/vt.c?id=f8d1653daec02315e06d30246cff4af72e76e54e</t>
  </si>
  <si>
    <t>CVE-2020-8428</t>
  </si>
  <si>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</si>
  <si>
    <t>CVE-2020-7053</t>
  </si>
  <si>
    <t>In the Linux kernel 4.14 longterm through 4.14.165 and 4.19 longterm through 4.19.96 (and 5.x before 5.2), there is a use-after-free (write) in the i915_ppgtt_close function in drivers/gpu/drm/i915/i915_gem_gtt.c, aka CID-7dc40713618c. This is related to i915_gem_context_destroy_ioctl in drivers/gpu/drm/i915/i915_gem_context.c.</t>
  </si>
  <si>
    <t>RC, UAF</t>
  </si>
  <si>
    <t>UAF manesfested, seems like related to race condition, but not enough info</t>
  </si>
  <si>
    <t>https://git.kernel.org/pub/scm/linux/kernel/git/torvalds/linux.git/commit/?id=7dc40713618c884bf07c030d1ab1f47a9dc1f310</t>
  </si>
  <si>
    <t>CVE-2020-1749</t>
  </si>
  <si>
    <t>A flaw was found in the Linux kernel's implementation of some networking protocols in IPsec, such as VXLAN and GENEVE tunnels over IPv6. When an encrypted tunnel is created between two hosts, the kernel isn't correctly routing tunneled data over the encrypted link; rather sending the data unencrypted. This would allow anyone in between the two endpoints to read the traffic unencrypted. The main threat from this vulnerability is to data confidentiality.</t>
  </si>
  <si>
    <t>CVE-2019-20934</t>
  </si>
  <si>
    <t>An issue was discovered in the Linux kernel before 5.2.6. On NUMA systems, the Linux fair scheduler has a use-after-free in show_numa_stats() because NUMA fault statistics are inappropriately freed, aka CID-16d51a590a8c.</t>
  </si>
  <si>
    <t>CVE-2019-20812</t>
  </si>
  <si>
    <t>An issue was discovered in the Linux kernel before 5.4.7. The prb_calc_retire_blk_tmo() function in net/packet/af_packet.c can result in a denial of service (CPU consumption and soft lockup) in a certain failure case involving TPACKET_V3, aka CID-b43d1f9f7067.</t>
  </si>
  <si>
    <t>CVE-2019-20811</t>
  </si>
  <si>
    <t>An issue was discovered in the Linux kernel before 5.0.6. In rx_queue_add_kobject() and netdev_queue_add_kobject() in net/core/net-sysfs.c, a reference count is mishandled, aka CID-a3e23f719f5c.</t>
  </si>
  <si>
    <t>CVE-2019-20794</t>
  </si>
  <si>
    <t>An issue was discovered in the Linux kernel 4.18 through 5.6.11 when unprivileged user namespaces are allowed. A user can create their own PID namespace, and mount a FUSE filesystem. Upon interaction with this FUSE filesystem, if the userspace component is terminated via a kill of the PID namespace's pid 1, it will result in a hung task, and resources being permanently locked up until system reboot. This can result in resource exhaustion.</t>
  </si>
  <si>
    <t>CVE-2019-20422</t>
  </si>
  <si>
    <t>In the Linux kernel before 5.3.4, fib6_rule_lookup in net/ipv6/ip6_fib.c mishandles the RT6_LOOKUP_F_DST_NOREF flag in a reference-count decision, leading to (for example) a crash that was identified by syzkaller, aka CID-7b09c2d052db.</t>
  </si>
  <si>
    <t>CVE-2019-19338</t>
  </si>
  <si>
    <t>A flaw was found in the fix for CVE-2019-11135, in the Linux upstream kernel versions before 5.5 where, the way Intel CPUs handle speculative execution of instructions when a TSX Asynchronous Abort (TAA) error occurs. When a guest is running on a host CPU affected by the TAA flaw (TAA_NO=0), but is not affected by the MDS issue (MDS_NO=1), the guest was to clear the affected buffers by using a VERW instruction mechanism. But when the MDS_NO=1 bit was exported to the guests, the guests did not use the VERW mechanism to clear the affected buffers. This issue affects guests running on Cascade Lake CPUs and requires that host has 'TSX' enabled. Confidentiality of data is the highest threat associated with this vulnerability.</t>
  </si>
  <si>
    <t>CVE-2019-19332</t>
  </si>
  <si>
    <t>An out-of-bounds memory write issue was found in the Linux Kernel, version 3.13 through 5.4, in the way the Linux kernel's KVM hypervisor handled the 'KVM_GET_EMULATED_CPUID' ioctl(2) request to get CPUID features emulated by the KVM hypervisor. A user or process able to access the '/dev/kvm' device could use this flaw to crash the system, resulting in a denial of service.</t>
  </si>
  <si>
    <t>CVE-2019-18282</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</si>
  <si>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</si>
  <si>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CVE-2019-15794</t>
  </si>
  <si>
    <t>Overlayfs in the Linux kernel and shiftfs, a non-upstream patch to the Linux kernel included in the Ubuntu 5.0 and 5.3 kernel series, both replace vma-&gt;vm_file in their mmap handlers. On error the original value is not restored, and the reference is put for the file to which vm_file points. On upstream kernels this is not an issue, as no callers dereference vm_file following after call_mmap() returns an error. However, the aufs patchs change mmap_region() to replace the fput() using a local variable with vma_fput(), which will fput() vm_file, leading to a refcount underflow.</t>
  </si>
  <si>
    <t>CVE-2019-15793</t>
  </si>
  <si>
    <t>In shiftfs, a non-upstream patch to the Linux kernel included in the Ubuntu 5.0 and 5.3 kernel series, several locations which shift ids translate user/group ids before performing operations in the lower filesystem were translating them into init_user_ns, whereas they should have been translated into the s_user_ns for the lower filesystem. This resulted in using ids other than the intended ones in the lower fs, which likely did not map into the shifts s_user_ns. A local attacker could use this to possibly bypass discretionary access control permissions.</t>
  </si>
  <si>
    <t>CVE-2019-15792</t>
  </si>
  <si>
    <t>In shiftfs, a non-upstream patch to the Linux kernel included in the Ubuntu 5.0 and 5.3 kernel series, shiftfs_btrfs_ioctl_fd_replace() calls fdget(oldfd), then without further checks passes the resulting file* into shiftfs_real_fdget(), which casts file-&gt;private_data, a void* that points to a filesystem-dependent type, to a "struct shiftfs_file_info *". As the private_data is not required to be a pointer, an attacker can use this to cause a denial of service or possibly execute arbitrary code.</t>
  </si>
  <si>
    <t>CVE-2019-15791</t>
  </si>
  <si>
    <t>In shiftfs, a non-upstream patch to the Linux kernel included in the Ubuntu 5.0 and 5.3 kernel series, shiftfs_btrfs_ioctl_fd_replace() installs an fd referencing a file from the lower filesystem without taking an additional reference to that file. After the btrfs ioctl completes this fd is closed, which then puts a reference to that file, leading to a refcount underflow.</t>
  </si>
  <si>
    <t>CVE-2019-14898</t>
  </si>
  <si>
    <t>The fix for CVE-2019-11599, affecting the Linux kernel before 5.0.10 was not complete. A local user could use this flaw to obtain sensitive information, cause a denial of service, or possibly have other unspecified impacts by triggering a race condition with mmget_not_zero or get_task_mm calls.</t>
  </si>
  <si>
    <t>CVE-2019-3016</t>
  </si>
  <si>
    <t>In a Linux KVM guest that has PV TLB enabled, a process in the guest kernel may be able to read memory locations from another process in the same guest. This problem is limit to the host running linux kernel 4.10 with a guest running linux kernel 4.16 or later. The problem mainly affects AMD processors but Intel CPUs cannot be ruled out.</t>
  </si>
  <si>
    <t>CVE-2012-0810</t>
  </si>
  <si>
    <t>The int3 handler in the Linux kernel before 3.3 relies on a per-CPU debug stack, which allows local users to cause a denial of service (stack corruption and panic) via a crafted application that triggers certain lock contention.</t>
  </si>
  <si>
    <t>CVE-2012-0055</t>
  </si>
  <si>
    <t>OverlayFS in the Linux kernel before 3.0.0-16.28, as used in Ubuntu 10.0.4 LTS and 11.10, is missing inode security checks which could allow attackers to bypass security restrictions and perform unauthorized actions.</t>
  </si>
  <si>
    <t>CVE-2011-4915</t>
  </si>
  <si>
    <t>fs/proc/base.c in the Linux kernel through 3.1 allows local users to obtain sensitive keystroke information via access to /proc/interrupts.</t>
  </si>
  <si>
    <t>CVE-2011-2498</t>
  </si>
  <si>
    <t>The Linux kernel from v2.3.36 before v2.6.39 allows local unprivileged users to cause a denial of service (memory consumption) by triggering creation of PTE pages.</t>
  </si>
  <si>
    <t>CVE-2011-0699</t>
  </si>
  <si>
    <t>Integer signedness error in the btrfs_ioctl_space_info function in the Linux kernel 2.6.37 allows local users to cause a denial of service (heap-based buffer overflow) or possibly have unspecified other impact via a crafted slot value.</t>
  </si>
  <si>
    <t>CVE-2007-4774</t>
  </si>
  <si>
    <t>The Linux kernel before 2.4.36-rc1 has a race condition. It was possible to bypass systrace policies by flooding the ptraced process with SIGCONT signals, which can can wake up a PTRACED process.</t>
  </si>
  <si>
    <t>CVE-2019-20908</t>
  </si>
  <si>
    <t>An issue was discovered in drivers/firmware/efi/efi.c in the Linux kernel before 5.4. Incorrect access permissions for the efivar_ssdt ACPI variable could be used by attackers to bypass lockdown or secure boot restrictions, aka CID-1957a85b0032.</t>
  </si>
  <si>
    <t>Access control</t>
  </si>
  <si>
    <t>Fails to restrict an arbitrary user to run arbitrary code using efi setup and ACPI tables</t>
  </si>
  <si>
    <t>https://git.kernel.org/pub/scm/linux/kernel/git/torvalds/linux.git/commit/?id=1957a85b0032a81e6482ca4aab883643b8dae06e</t>
  </si>
  <si>
    <t>CVE-2019-20810</t>
  </si>
  <si>
    <t>go7007_snd_init in drivers/media/usb/go7007/snd-go7007.c in the Linux kernel before 5.6 does not call snd_card_free for a failure path, which causes a memory leak, aka CID-9453264ef586.</t>
  </si>
  <si>
    <t>CWE-401</t>
  </si>
  <si>
    <t>Failure to release memory in error path. Could be fixed with lifetimes</t>
  </si>
  <si>
    <t>https://git.kernel.org/pub/scm/linux/kernel/git/torvalds/linux.git/commit/?id=9453264ef58638ce8976121ac44c07a3ef375983</t>
  </si>
  <si>
    <t>CVE-2019-20806</t>
  </si>
  <si>
    <t>An issue was discovered in the Linux kernel before 5.2. There is a NULL pointer dereference in tw5864_handle_frame() in drivers/media/pci/tw5864/tw5864-video.c, which may cause denial of service, aka CID-2e7682ebfc75.</t>
  </si>
  <si>
    <t>Yes?</t>
  </si>
  <si>
    <t>CWE-476</t>
  </si>
  <si>
    <t>Null-prt deref, DoS</t>
  </si>
  <si>
    <t>Lifetiming this variable should help here? not entirely sure how this would be designed in Rust. Since this is not a sync by default, this should be dynamically ref counted.</t>
  </si>
  <si>
    <t>https://git.kernel.org/pub/scm/linux/kernel/git/torvalds/linux.git/commit/?id=2e7682ebfc750177a4944eeb56e97a3f05734528</t>
  </si>
  <si>
    <t>CVE-2019-20636</t>
  </si>
  <si>
    <t>In the Linux kernel before 5.4.12, drivers/input/input.c has out-of-bounds writes via a crafted keycode table, as demonstrated by input_set_keycode, aka CID-cb222aed03d7.</t>
  </si>
  <si>
    <t>CWE-787</t>
  </si>
  <si>
    <t>OOB write on a bit-field, but could be prevented if designed in rust</t>
  </si>
  <si>
    <t>https://git.kernel.org/pub/scm/linux/kernel/git/torvalds/linux.git/commit/?id=cb222aed03d798fc074be55e59d9a112338ee784</t>
  </si>
  <si>
    <t>CVE-2019-9500</t>
  </si>
  <si>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</si>
  <si>
    <t>Improper length checking</t>
  </si>
  <si>
    <t>https://git.kernel.org/pub/scm/linux/kernel/git/torvalds/linux.git/commit/?id=1b5e2423164b3670e8bc9174e4762d297990deff</t>
  </si>
  <si>
    <t>CVE-2009-4067</t>
  </si>
  <si>
    <t>Buffer overflow in the auerswald_probe function in the Auerswald Linux USB driver for the Linux kernel before 2.6.27 allows physically proximate attackers to execute arbitrary code, cause a denial of service via a crafted USB device, or take full control of the system.</t>
  </si>
  <si>
    <t>CWE-120</t>
  </si>
  <si>
    <r>
      <rPr>
        <rFont val="Arial"/>
      </rPr>
      <t xml:space="preserve">Driver is removed: </t>
    </r>
    <r>
      <rPr>
        <rFont val="Arial"/>
        <color rgb="FF1155CC"/>
        <u/>
      </rPr>
      <t>https://git.kernel.org/pub/scm/linux/kernel/git/torvalds/linux.git/commit/?id=88d987d6db2a14b191f4eb21cc623dae31e28e9d</t>
    </r>
  </si>
  <si>
    <t>Example</t>
  </si>
  <si>
    <t>Keyword</t>
  </si>
  <si>
    <t>Notes</t>
  </si>
  <si>
    <t>FFI Guard</t>
  </si>
  <si>
    <t>Definition: unsafe extern "C" fn</t>
  </si>
  <si>
    <t>unsafe extern c</t>
  </si>
  <si>
    <t>Glue code from kernel</t>
  </si>
  <si>
    <t>FFI Cast</t>
  </si>
  <si>
    <t>.cast()</t>
  </si>
  <si>
    <t>Raw FFI Call</t>
  </si>
  <si>
    <t>Call to bindings::*</t>
  </si>
  <si>
    <t>bindings::</t>
  </si>
  <si>
    <t>Rust Unsafe Guard</t>
  </si>
  <si>
    <t>Definition of List::remove</t>
  </si>
  <si>
    <t>Marker</t>
  </si>
  <si>
    <t xml:space="preserve">unsafe impl </t>
  </si>
  <si>
    <t>Assume Init</t>
  </si>
  <si>
    <t>Union Field Access</t>
  </si>
  <si>
    <t>Unsafe TCB Call</t>
  </si>
  <si>
    <t>Call to List::remove</t>
  </si>
  <si>
    <t>calling unsafe function</t>
  </si>
  <si>
    <t>Arc Foreign Borrow</t>
  </si>
  <si>
    <t>Unchecked Unwrap</t>
  </si>
  <si>
    <t>Commit ID</t>
  </si>
  <si>
    <t>git log (title)</t>
  </si>
  <si>
    <t>Old Category</t>
  </si>
  <si>
    <t>Description</t>
  </si>
  <si>
    <t>fbbd5d3ad9435748b8ae6451bc004ee9ac49b6b7</t>
  </si>
  <si>
    <t>nullblk: Fix cleanup order in null_add_dev() error path</t>
  </si>
  <si>
    <t>Missing cleanup</t>
  </si>
  <si>
    <t>53f2bca2609237f910531f2c1a7779b16ce7952d</t>
  </si>
  <si>
    <t>block/null_blk: Fix double blk_mq_start_request() warning</t>
  </si>
  <si>
    <t>Wrong ordering of functions trigger a WARN</t>
  </si>
  <si>
    <t>5a26e45edb4690d58406178b5a9ea4c6dcf2c105</t>
  </si>
  <si>
    <t>null_blk: fix poll request timeout handling</t>
  </si>
  <si>
    <t>Race condition</t>
  </si>
  <si>
    <t>8cfb98196cceec35416041c6b91212d2b99392e4</t>
  </si>
  <si>
    <t>null_blk: Fix: memory release when memory_backed=1</t>
  </si>
  <si>
    <t>63f886597085f346276e3b3c8974de0100d65f32</t>
  </si>
  <si>
    <t>block: null_blk: Fix handling of fake timeout request</t>
  </si>
  <si>
    <t>Fails to call blk_mq_complete_request for some cases</t>
  </si>
  <si>
    <t>ee452a8d984f94fa8e894f003a52e776e4572881</t>
  </si>
  <si>
    <t>null_blk: fix ida error handling in null_add_dev()</t>
  </si>
  <si>
    <t>Return value check</t>
  </si>
  <si>
    <t>Fails to handle return value errors</t>
  </si>
  <si>
    <t>aacae8c469f9ce4b303a2eb61593ff522c1420bc</t>
  </si>
  <si>
    <t>block: null_blk: Fix null_zone_write()</t>
  </si>
  <si>
    <t>Improper check of a value in a union at different scenarios results in crashes</t>
  </si>
  <si>
    <t>525323d25e8756f9c661f405208a7d333a1470c3</t>
  </si>
  <si>
    <t>block: null_blk: Fix code style issues</t>
  </si>
  <si>
    <t>N/a</t>
  </si>
  <si>
    <t>Code style</t>
  </si>
  <si>
    <t>a75110c3b36959d04d3a586ba43510ddf9b410b5</t>
  </si>
  <si>
    <t>null_blk: fix return value from null_add_dev()</t>
  </si>
  <si>
    <t>Instead of returning the ret value from callee, it uses its own ret value</t>
  </si>
  <si>
    <t>15dfc662ef31a20b59097d59b0792b06770255fa</t>
  </si>
  <si>
    <t>null_blk: Fix handling of submit_queues and poll_queues attributes</t>
  </si>
  <si>
    <t>Mismatch between nr_submit_queues and nr_poll_queues</t>
  </si>
  <si>
    <t>90bf3e28ef51aa3f480d2f2151813be669ba69ce</t>
  </si>
  <si>
    <t>null_blk: Fix null pointer dereference on nullb-&gt;disk on blk_cleanup_disk call</t>
  </si>
  <si>
    <t>Improper cleanup. Tries to call the cleanup routine of a function that failed, where the ptr is already NULL</t>
  </si>
  <si>
    <t>de3510e52b0a398261271455562458003b8eea62</t>
  </si>
  <si>
    <t>null_blk: fix command timeout completion handling</t>
  </si>
  <si>
    <t>Some scenarios result in the code posting completion two times resulting in nullptr deref</t>
  </si>
  <si>
    <t>2d62e6b038e729c3e4bfbfcfbd44800ef0883680</t>
  </si>
  <si>
    <t>null_blk: fix passing of REQ_FUA flag in null_handle_rq</t>
  </si>
  <si>
    <t>Improper comparison of flags</t>
  </si>
  <si>
    <t>9dd44c7e998e66f749348d07a700034f513ea9ff</t>
  </si>
  <si>
    <t>null_blk: Fix zoned command handling</t>
  </si>
  <si>
    <t>Null-blk zoned command requests need to be handled differently</t>
  </si>
  <si>
    <t>ff77042296d0a54535ddf74412c5ae92cb4ec76a</t>
  </si>
  <si>
    <t>null_blk: fix spurious IO errors after failed past-wp access</t>
  </si>
  <si>
    <t>Fails to clear the error field and commands start to fail because of the stale error value</t>
  </si>
  <si>
    <t>2004bfdef945fe55196db6b9cdf321fbc75bb0de</t>
  </si>
  <si>
    <t>null_blk: Fix the null_add_dev() error path</t>
  </si>
  <si>
    <t>Use-after-free</t>
  </si>
  <si>
    <t>sysfs store helper for config parameters is accessing a freed memory. Needs RDS to rewrite it in such a way that the store helper would unwrap an option type under a Mutex.</t>
  </si>
  <si>
    <t>78b10be23d42e66fc42e52b9ae620f0a6ef5b8c7</t>
  </si>
  <si>
    <t>null_blk: Fix changing the number of hardware queues</t>
  </si>
  <si>
    <t>sort of new feature</t>
  </si>
  <si>
    <t>046755a28f9ddc95fd153e76e62d4b3205ac79cd</t>
  </si>
  <si>
    <t>drivers/block/null_blk_main.c: fix uninitialized var warnings</t>
  </si>
  <si>
    <t>Uninitialized var</t>
  </si>
  <si>
    <t>Can be controlled using lint levels</t>
  </si>
  <si>
    <t>ca0a95a6ac0c444d782abdcb44fd633a5c320d61</t>
  </si>
  <si>
    <t>drivers/block/null_blk_main.c: fix layout</t>
  </si>
  <si>
    <t>code style</t>
  </si>
  <si>
    <t>5c4bd1f40c23d08ffbdccd68a5fd63751c794d89</t>
  </si>
  <si>
    <t>null_blk: fix zone size paramter check</t>
  </si>
  <si>
    <t>Fails to check if zone size is a power of two.</t>
  </si>
  <si>
    <t>dd85b4922de1b70f0729d2a7856db619e210a8ec</t>
  </si>
  <si>
    <t>null_blk: return fixed zoned reads &gt; write pointer</t>
  </si>
  <si>
    <t>No?</t>
  </si>
  <si>
    <t>Memory disclosure?</t>
  </si>
  <si>
    <t>Fails to zero out remaining bytes, specific to null-blk logic and can still happen with Rust depending on how the memory is reused</t>
  </si>
  <si>
    <t>4e47ee8fbef08f1711ffcc2063ce0e3250141b16</t>
  </si>
  <si>
    <t>null_blk: fix module name at log message</t>
  </si>
  <si>
    <t>152c762e92609965b542c31a7627ad05893f70d9</t>
  </si>
  <si>
    <t>null_blk: fix type mismatch null_handle_cmd()</t>
  </si>
  <si>
    <t>Type confusion</t>
  </si>
  <si>
    <t>Use enum type instead of int (more correct, not a vuln)</t>
  </si>
  <si>
    <t>7602843fd873cae43a444b83b14dfdd114a9659c</t>
  </si>
  <si>
    <t>block: null_blk: fix race condition for null_del_dev</t>
  </si>
  <si>
    <t>Synchronize on dev-&gt;flags</t>
  </si>
  <si>
    <t>bf7c7a04014678c6880642936e3d420cdfe453bc</t>
  </si>
  <si>
    <t>null_blk: fix checking for REQ_FUA</t>
  </si>
  <si>
    <t>Macro always masks REQ_FUA so condition will never be true</t>
  </si>
  <si>
    <t>b228ba1cb95afbaeeb86cf06cd9fd6f6369c3b14</t>
  </si>
  <si>
    <t>null_blk: fix zoned support for non-rq based operation</t>
  </si>
  <si>
    <t>nullb_cmd is stored in different places depending on rq</t>
  </si>
  <si>
    <t>0cc61e64e21cfc24fa0d938fd148aba4a595163b</t>
  </si>
  <si>
    <t>block: fix timeout changes for legacy request drivers</t>
  </si>
  <si>
    <t>Must call non-mq __blk_complete_request instead of blk_mq_complete_request</t>
  </si>
  <si>
    <t>66231ad3e2886ba99fbf440cea44cab547e5163f</t>
  </si>
  <si>
    <t>block: null_blk: fix 'Invalid parameters' when loading module</t>
  </si>
  <si>
    <t>New feature</t>
  </si>
  <si>
    <t>Add support for non-4K page size</t>
  </si>
  <si>
    <t>1addb798e93893d33c8dfab743cd44f09fd7719a</t>
  </si>
  <si>
    <t>null_blk: fix dev-&gt;badblocks leak</t>
  </si>
  <si>
    <t>Needs to free with badblocks_exit in all paths</t>
  </si>
  <si>
    <t>30c516d750396c5f3ec9cb04c9e025c25e91495e</t>
  </si>
  <si>
    <t>nullb: fix error return code in null_init()</t>
  </si>
  <si>
    <t>Semantic violation?</t>
  </si>
  <si>
    <t>Fails to set correct error code</t>
  </si>
  <si>
    <t>0d06a42f794bec6061e170fa9468d878051bc8b1</t>
  </si>
  <si>
    <t>block/nullb: fix NULL dereference</t>
  </si>
  <si>
    <t>db2d153d7a3d64618659f19e645a3351d3a732f3</t>
  </si>
  <si>
    <t>null_blk: fix error flow for shared tags during module_init</t>
  </si>
  <si>
    <t>Fails to free and correctly set return code</t>
  </si>
  <si>
    <t>e8271201462710dbbaa0448b768428606724ca90</t>
  </si>
  <si>
    <t>null_blk: fix use-after-free error</t>
  </si>
  <si>
    <t>Save pointer before free</t>
  </si>
  <si>
    <t>af096e2235c5de76af7e8749f59a90de07f5e943</t>
  </si>
  <si>
    <t>null_blk: Fix error path in module initialization</t>
  </si>
  <si>
    <t>Doesn't call unregister_blkdev/null_del_dev on some error paths</t>
  </si>
  <si>
    <t>f4829a9b7a61e159367350008a608b062c4f6840</t>
  </si>
  <si>
    <t>blk-mq: fix racy updates of rq-&gt;errors</t>
  </si>
  <si>
    <t>Only set rq-&gt;errors if we won the race</t>
  </si>
  <si>
    <t>5fdb7e1b976dc9d18aff8c711e51d17c4c324a0e</t>
  </si>
  <si>
    <t>null_blk: fix wrong capacity when bs is not 512 bytes</t>
  </si>
  <si>
    <t>set_capacity is always in terms of 512 bytes, but bs may not be</t>
  </si>
  <si>
    <t>de65d2d26f81f7f84c7258b3a137f20e8fa5bb6a</t>
  </si>
  <si>
    <t>null_blk: fix memory leak on cleanup</t>
  </si>
  <si>
    <t>null_del_dev doesn't free</t>
  </si>
  <si>
    <t>21974061cfb3c4b0b1a83447fb5e7cdcd06e56dc</t>
  </si>
  <si>
    <t>null_blk: fix use-after-free problem</t>
  </si>
  <si>
    <t>Keep request_queue ptr in local variable before free</t>
  </si>
  <si>
    <t>35b489d32fcc37e8735f41aa794b24cf9d1e74f5</t>
  </si>
  <si>
    <t>block: fix checking return value of blk_mq_init_queue</t>
  </si>
  <si>
    <t>IS_ERR</t>
  </si>
  <si>
    <t>d891fa70876b37941a5c5bed813e73beb53ebcf7</t>
  </si>
  <si>
    <t>null_blk: fix softirq completions for queue_mode == 1</t>
  </si>
  <si>
    <t>cmd is stored in different places depending on queue_mode</t>
  </si>
  <si>
    <t>54ae81cd5a20d23fdc7906a59d9018e1a760cadc</t>
  </si>
  <si>
    <t>null_blk: fix name and description of 'queue_mode' module parameter</t>
  </si>
  <si>
    <t>fc27691f3537a0df087214322467b642d1f6dedb</t>
  </si>
  <si>
    <t>block: null_blk: fix use after free</t>
  </si>
  <si>
    <t>end_cmd called before use</t>
  </si>
  <si>
    <t>d7790b928d42597b7da21a4e43080774903e3b5c</t>
  </si>
  <si>
    <t>block/null_blk: Fix completion processing from LIFO to FIFO</t>
  </si>
  <si>
    <t>Fairness?</t>
  </si>
  <si>
    <t>Change processing order to FIFO</t>
  </si>
  <si>
    <t>518d00b7498c5894be94545848d55e5b9c55749e</t>
  </si>
  <si>
    <t>block: null_blk: fix queue leak inside removing device</t>
  </si>
  <si>
    <t>Kind of confusing, always call blk_cleanup_queue and rely on the kobject release handler to call the mq-specific blk_mq_free_queue</t>
  </si>
  <si>
    <t>Command used</t>
  </si>
  <si>
    <t>git log --oneline --follow --no-merges drivers/block/null_blk/main.c | grep -i fix</t>
  </si>
  <si>
    <t>Type</t>
  </si>
  <si>
    <t>drivers/android/process.rs:                unsafe { obj.__bindgen_anon_1.binder },</t>
  </si>
  <si>
    <t>drivers/android/process.rs:        let removed = unsafe { inner.delivered_deaths.remove(death) };</t>
  </si>
  <si>
    <t>remove</t>
  </si>
  <si>
    <t>requires the node to be in the same list</t>
  </si>
  <si>
    <t>drivers/android/process.rs:            let mut jiffies = unsafe { bindings::__msecs_to_jiffies(info.timeout_ms) };</t>
  </si>
  <si>
    <t>drivers/android/process.rs:        unsafe { inner.ready_threads.remove(self.thread) };</t>
  </si>
  <si>
    <t>drivers/android/context.rs:            unsafe {</t>
  </si>
  <si>
    <t>drivers/android/context.rs:    unsafe impl Send for Contexts {}</t>
  </si>
  <si>
    <t>drivers/android/context.rs:    unsafe impl Sync for Contexts {}</t>
  </si>
  <si>
    <t>drivers/android/context.rs:        unsafe {</t>
  </si>
  <si>
    <t>drivers/android/allocation.rs:        unsafe {</t>
  </si>
  <si>
    <t>ShrinkablePageRange::copy_into</t>
  </si>
  <si>
    <t>drivers/android/allocation.rs:        unsafe { self.process.pages.read(self.offset + offset) }</t>
  </si>
  <si>
    <t>read</t>
  </si>
  <si>
    <t>bounds check enforced by TCB, but requires Used state</t>
  </si>
  <si>
    <t>drivers/android/allocation.rs:        unsafe { self.process.pages.write(self.offset + offset, obj) }</t>
  </si>
  <si>
    <t>write</t>
  </si>
  <si>
    <t>drivers/android/allocation.rs:        unsafe { self.process.pages.fill_zero(self.offset, self.size) }</t>
  </si>
  <si>
    <t>fill_zero</t>
  </si>
  <si>
    <t>drivers/android/allocation.rs:                let ptr = unsafe { obj.__bindgen_anon_1.binder } as usize;</t>
  </si>
  <si>
    <t>drivers/android/allocation.rs:                let handle = unsafe { obj.__bindgen_anon_1.handle } as _;</t>
  </si>
  <si>
    <t>drivers/android/allocation.rs:            unsafe {</t>
  </si>
  <si>
    <t>read_raw</t>
  </si>
  <si>
    <t>drivers/android/allocation.rs:        (reader)(unsafe { &amp;mut *obj.as_mut_ptr().cast() })?;</t>
  </si>
  <si>
    <t>drivers/android/allocation.rs:        let type_ = unsafe { obj.assume_init_ref().hdr.type_ };</t>
  </si>
  <si>
    <t>also Union Field Access</t>
  </si>
  <si>
    <t>drivers/android/allocation.rs:        unsafe { Ok(obj.assume_init()) }</t>
  </si>
  <si>
    <t>safe wrapper of union</t>
  </si>
  <si>
    <t>drivers/android/allocation.rs:        let type_ = unsafe { self.hdr.type_ };</t>
  </si>
  <si>
    <t>drivers/android/allocation.rs:        unsafe { Self::type_to_size(type_).unwrap_unchecked() }</t>
  </si>
  <si>
    <t>drivers/android/defs.rs:        unsafe impl ReadableFromBytes for $newname {}</t>
  </si>
  <si>
    <t>drivers/android/defs.rs:        unsafe impl WritableToBytes for $newname {}</t>
  </si>
  <si>
    <t>drivers/android/defs.rs:                unsafe { self.0.assume_init_ref() }</t>
  </si>
  <si>
    <t>drivers/android/defs.rs:                unsafe { self.0.assume_init_mut() }</t>
  </si>
  <si>
    <t>drivers/android/defs.rs:        unsafe {</t>
  </si>
  <si>
    <t>drivers/android/rust_binder.rs:static BINDER_SHRINKER: Shrinker = unsafe { Shrinker::new() };</t>
  </si>
  <si>
    <t>Shrinker::new</t>
  </si>
  <si>
    <t>the contract requires calling register before use</t>
  </si>
  <si>
    <t>drivers/android/rust_binder.rs:        unsafe {</t>
  </si>
  <si>
    <t>init_rust_binderfs</t>
  </si>
  <si>
    <t>drivers/android/rust_binder.rs:unsafe impl&lt;T&gt; Sync for AssertSync&lt;T&gt; {}</t>
  </si>
  <si>
    <t>drivers/android/rust_binder.rs:    let zeroed_ops = unsafe { core::mem::MaybeUninit::zeroed().assume_init() };</t>
  </si>
  <si>
    <t>drivers/android/rust_binder.rs:unsafe extern "C" fn rust_binder_new_device(</t>
  </si>
  <si>
    <t>drivers/android/rust_binder.rs:    let name = unsafe { kernel::str::CStr::from_char_ptr(name) };</t>
  </si>
  <si>
    <t>drivers/android/rust_binder.rs:unsafe extern "C" fn rust_binder_remove_device(device: *mut core::ffi::c_void) {</t>
  </si>
  <si>
    <t>drivers/android/rust_binder.rs:        let ctx = unsafe { Arc::&lt;Context&gt;::from_foreign(device) };</t>
  </si>
  <si>
    <t>drivers/android/rust_binder.rs:unsafe extern "C" fn rust_binder_open(</t>
  </si>
  <si>
    <t>drivers/android/rust_binder.rs:    let ctx = unsafe { Arc::&lt;Context&gt;::borrow((*inode).i_private) };</t>
  </si>
  <si>
    <t>drivers/android/rust_binder.rs:    let file = unsafe { File::from_ptr(file_ptr) };</t>
  </si>
  <si>
    <t>drivers/android/rust_binder.rs:    unsafe {</t>
  </si>
  <si>
    <t>drivers/android/rust_binder.rs:unsafe extern "C" fn rust_binder_release(</t>
  </si>
  <si>
    <t>drivers/android/rust_binder.rs:    let process = unsafe { Arc::&lt;Process&gt;::from_foreign((*file).private_data) };</t>
  </si>
  <si>
    <t>drivers/android/rust_binder.rs:    let file = unsafe { File::from_ptr(file) };</t>
  </si>
  <si>
    <t>drivers/android/rust_binder.rs:unsafe extern "C" fn rust_binder_compat_ioctl(</t>
  </si>
  <si>
    <t>drivers/android/rust_binder.rs:    let f = unsafe { Arc::&lt;Process&gt;::borrow((*file).private_data) };</t>
  </si>
  <si>
    <t>drivers/android/rust_binder.rs:    match Process::compat_ioctl(f, unsafe { File::from_ptr(file) }, cmd as _, arg as _) {</t>
  </si>
  <si>
    <t>drivers/android/rust_binder.rs:unsafe extern "C" fn rust_binder_unlocked_ioctl(</t>
  </si>
  <si>
    <t>drivers/android/rust_binder.rs:    match Process::ioctl(f, unsafe { File::from_ptr(file) }, cmd as _, arg as _) {</t>
  </si>
  <si>
    <t>drivers/android/rust_binder.rs:unsafe extern "C" fn rust_binder_mmap(</t>
  </si>
  <si>
    <t>drivers/android/rust_binder.rs:    let area = unsafe { kernel::mm::virt::Area::from_ptr_mut(vma) };</t>
  </si>
  <si>
    <t>drivers/android/rust_binder.rs:    match Process::mmap(f, unsafe { File::from_ptr(file) }, area) {</t>
  </si>
  <si>
    <t>drivers/android/rust_binder.rs:unsafe extern "C" fn rust_binder_poll(</t>
  </si>
  <si>
    <t>drivers/android/rust_binder.rs:    let fileref = unsafe { File::from_ptr(file) };</t>
  </si>
  <si>
    <t>drivers/android/rust_binder.rs:    match Process::poll(f, fileref, unsafe { PollTable::from_ptr(wait) }) {</t>
  </si>
  <si>
    <t>drivers/android/rust_binder.rs:unsafe extern "C" fn rust_binder_flush(</t>
  </si>
  <si>
    <t>drivers/android/rust_binder.rs:unsafe extern "C" fn rust_binder_stats_show(_: *mut seq_file) -&gt; core::ffi::c_int {</t>
  </si>
  <si>
    <t>drivers/android/rust_binder.rs:unsafe extern "C" fn rust_binder_state_show(ptr: *mut seq_file) -&gt; core::ffi::c_int {</t>
  </si>
  <si>
    <t>drivers/android/rust_binder.rs:    let m = unsafe { SeqFile::from_raw(ptr) };</t>
  </si>
  <si>
    <t>drivers/android/rust_binder.rs:unsafe extern "C" fn rust_binder_transactions_show(_: *mut seq_file) -&gt; core::ffi::c_int {</t>
  </si>
  <si>
    <t>drivers/android/rust_binder.rs:unsafe extern "C" fn rust_binder_transaction_log_show(_: *mut seq_file) -&gt; core::ffi::c_int {</t>
  </si>
  <si>
    <t>drivers/android/node.rs:            unsafe { node_inner.death_list.remove(self) };</t>
  </si>
  <si>
    <t>drivers/android/thread.rs:                let ptr = unsafe { obj.__bindgen_anon_1.binder } as _;</t>
  </si>
  <si>
    <t>drivers/android/thread.rs:                let handle = unsafe { obj.__bindgen_anon_1.handle } as _;</t>
  </si>
  <si>
    <t>drivers/android/thread.rs:                let fd = unsafe { obj.__bindgen_anon_1.fd };</t>
  </si>
  <si>
    <t>drivers/android/thread.rs:            unsafe { UserSlicePtr::new(trd.data.ptr.buffer as _, data_size) }.reader();</t>
  </si>
  <si>
    <t>drivers/android/thread.rs:                    unsafe { UserSlicePtr::new(trd.data.ptr.offsets as _, offsets_size) }.reader();</t>
  </si>
  <si>
    <t>drivers/android/thread.rs:        let handle = unsafe { tr.transaction_data.target.handle };</t>
  </si>
  <si>
    <t>drivers/gpu/drm/asahi/alloc.rs:92             .map(|p| unsafe { NonNull::new_unchecked(p.as_ptr().add(self.debug_offset) as *mut T) })</t>
  </si>
  <si>
    <t>drivers/gpu/drm/asahi/alloc.rs:139                 unsafe {                     
let p = p.as_ptr().add(self.debug_offset - debug_len);                    
 (p as *mut u32).write(STATE_DEAD);                 }</t>
  </si>
  <si>
    <t>drivers/gpu/drm/asahi/alloc.rs:147                 unsafe { (p.as_ptr() as *mut u8).write_bytes(0xde, self.size()) };</t>
  </si>
  <si>
    <t>drivers/gpu/drm/asahi/alloc.rs:152                 let guard = unsafe {     
                core::slice::from_raw_parts( (p.as_ptr() as *mut u8 as *const u8).add(self.size()),   self.padding,   ) 
                };</t>
  </si>
  <si>
    <t>drivers/gpu/drm/asahi/alloc.rs:335   
                  unsafe {
                         let p = p.as_ptr();
                         p.write_bytes(0x42, debug_offset - 2 * debug_len);
                         let cur = p.add(debug_offset - debug_len) as *mut AllocDebugData;
                         let prev = p.add(debug_offset - 2 * debug_len) as *mut AllocDebugData;
                         prev.copy_from(cur, 1);
                         cur.copy_from(&amp;debug, 1);
                     };</t>
  </si>
  <si>
    <t>drivers/gpu/drm/asahi/alloc.rs:368                 unsafe { (p.as_ptr() as *mut u8).write_bytes(0xaa, ret.size()) };</t>
  </si>
  <si>
    <t>drivers/gpu/drm/asahi/alloc.rs:374                 let guard = unsafe {
                     core::slice::from_raw_parts_mut(
                         (p.as_ptr() as *mut u8).add(ret.size()),
                         padding,                     )                 };</t>
  </si>
  <si>
    <t>drivers/gpu/drm/asahi/alloc.rs:577         let ptr = unsafe { p.add(offset) };</t>
  </si>
  <si>
    <t>drivers/gpu/drm/asahi/alloc.rs:1020                 NonNull::new(unsafe { p.add((start - obj_start) as usize) });</t>
  </si>
  <si>
    <t>drivers/gpu/drm/asahi/mmu.rs:823         unsafe { (self.handoff_rgn.map.as_ptr() as *mut Handoff).as_ref() }.unwrap()</t>
  </si>
  <si>
    <t>drivers/gpu/drm/asahi/mmu.rs:829         unsafe { (self.ttbs_rgn.map.as_ptr() as *mut [SlotTTBS; UAT_NUM_CTX]).as_ref() }.unwrap()</t>
  </si>
  <si>
    <t>drivers/gpu/drm/asahi/mmu.rs:873         unsafe { bindings::memunmap(self.map.as_ptr()) };</t>
  </si>
  <si>
    <t>drivers/gpu/drm/asahi/mmu.rs:961         let flush = unsafe { self.0.as_ref().unwrap() };</t>
  </si>
  <si>
    <t>drivers/gpu/drm/asahi/mmu.rs:974         let flush = unsafe { self.0.as_ref().unwrap() };</t>
  </si>
  <si>
    <t>drivers/gpu/drm/asahi/mmu.rs:1370         let res = unsafe {         
let idx = bindings::of_property_match_string(  (*rdev).of_node, c_str!("memory-region-names").as_char_ptr(), name.as_char_ptr(), ); to_result(idx)?;
 let np = bindings::of_parse_phandle (*/rdev).of_node,   c_str!("memory-region").as_char_ptr(),                 idx,             );            
 if np.is_null() {                 dev_err!(dev, "Missing {} region\n", name); }};</t>
  </si>
  <si>
    <t>drivers/gpu/drm/asahi/mmu.rs:1399         let rgn_size: usize = unsafe { bindings::resource_size(&amp;res) } as usize;</t>
  </si>
  <si>
    <t>drivers/gpu/drm/asahi/mmu.rs:1417         let map = unsafe { bindings::memremap(res.start, rgn_size, flags.into()) };</t>
  </si>
  <si>
    <t>drivers/gpu/drm/asahi/mmu.rs:1435         unsafe { (self.pagetables_rgn.map.as_ptr() as *mut [Pte; UAT_NPTE]).as_ref() }.unwrap()</t>
  </si>
  <si>
    <t>drivers/gpu/drm/asahi/mmu.rs:1523         let handoff = unsafe { &amp;(handoff_rgn.map.as_ptr() as *mut Handoff).as_ref().unwrap() };</t>
  </si>
  <si>
    <t>drivers/gpu/drm/asahi/driver.rs:169             unsafe { Pin::new_unchecked(&amp;mut *data.registrations().ok_or(ENXIO)?) },</t>
  </si>
  <si>
    <t>drivers/gpu/drm/asahi/float.rs:52         F32(unsafe { core::mem::transmute(v) })</t>
  </si>
  <si>
    <t>drivers/gpu/drm/asahi/microseq.rs:49         let s: &amp;[u8] = unsafe { core::slice::from_raw_parts(p, core::mem::size_of::&lt;T&gt;()) };</t>
  </si>
  <si>
    <t>drivers/gpu/drm/asahi/queue/common.rs:26     let mut reader = unsafe { UserSlicePtr::new(pointer as usize as *mut _, size).reader() };</t>
  </si>
  <si>
    <t>drivers/gpu/drm/asahi/queue/common.rs:34         unsafe { reader.read_raw(att.as_mut_ptr() as *mut u8, STRIDE)? };</t>
  </si>
  <si>
    <t>drivers/gpu/drm/asahi/queue/common.rs:37         let att = unsafe { att.assume_init() };</t>
  </si>
  <si>
    <t>drivers/gpu/drm/asahi/event.rs:113         EventValue(unsafe { &amp;*self.stamp }.load(Ordering::Acquire))</t>
  </si>
  <si>
    <t>drivers/gpu/drm/asahi/channel.rs:341             let tag = unsafe { msg.raw.0 };</t>
  </si>
  <si>
    <t>drivers/gpu/drm/asahi/channel.rs:344                     let msg = unsafe { msg.msg };</t>
  </si>
  <si>
    <t>drivers/gpu/drm/asahi/channel.rs:393                     dev_warn!(self.dev, "Unknown event message: {:?}\n", unsafe {                         msg.raw                     });</t>
  </si>
  <si>
    <t>drivers/gpu/drm/asahi/channel.rs:555             let tag = unsafe { msg.raw.0 };</t>
  </si>
  <si>
    <t>drivers/gpu/drm/asahi/channel.rs:558                     let msg = unsafe { msg.msg };</t>
  </si>
  <si>
    <t>drivers/gpu/drm/asahi/channel.rs:562                     pr_warn!("Unknown stats message: {:?}\n", unsafe { msg.raw });</t>
  </si>
  <si>
    <t>drivers/gpu/drm/asahi/queue/mod.rs:362         let slice = unsafe { core::slice::from_raw_parts_mut(p, core::mem::size_of::&lt;T&gt;()) };</t>
  </si>
  <si>
    <t>drivers/gpu/drm/asahi/queue/compute.rs:67         let mut cmdbuf_reader = unsafe {
             UserSlicePtr::new( 
                cmd.cmd_buffer as usize as *mut _,    
             core::mem::size_of::&lt;uapi::drm_asahi_cmd_compute&gt;(),  
           )             
.reader()         };</t>
  </si>
  <si>
    <t>drivers/gpu/drm/asahi/queue/compute.rs:76         unsafe {             
cmdbuf_reader.read_raw(                 
cmdbuf.as_mut_ptr() as *mut u8,                 
core::mem::size_of::&lt;uapi::drm_asahi_cmd_compute&gt;(), 
            )?;         }       
  let cmdbuf = unsafe { cmdbuf.assume_init() };</t>
  </si>
  <si>
    <t>drivers/gpu/drm/asahi/regs.rs:161         let asc_res = unsafe { pdev.ioremap_resource(0)? };         let sgx_res = unsafe { pdev.ioremap_resource(1)? };</t>
  </si>
  <si>
    <t>drivers/gpu/drm/asahi/buffer.rs:159         unsafe { self.weak_buffer_pointer().upgrade() }</t>
  </si>
  <si>
    <t>drivers/gpu/drm/asahi/queue/render.rs:244         let mut cmdbuf_reader = unsafe {             
UserSlicePtr::new(
                 cmd.cmd_buffer as usize as *mut _,
                 core::mem::size_of::&lt;uapi::drm_asahi_cmd_render&gt;(),
             )            
            .reader()         };</t>
  </si>
  <si>
    <t>drivers/gpu/drm/asahi/queue/render.rs:253         unsafe {             
cmdbuf_reader.read_raw(
                 cmdbuf.as_mut_ptr() as *mut u8,
                 core::mem::size_of::&lt;uapi::drm_asahi_cmd_render&gt;(),
             )?;         }         
let cmdbuf = unsafe { cmdbuf.assume_init() };</t>
  </si>
  <si>
    <t>drivers/gpu/drm/asahi/queue/render.rs:293                 unsafe { UserSlicePtr::new(ext_ptr as usize as *mut _, 4) }</t>
  </si>
  <si>
    <t>drivers/gpu/drm/asahi/queue/render.rs:305                  
   let mut ext_reader = unsafe { UserSlicePtr::new( ext_ptr as usize as *mut _,  core::mem::size_of::&lt;uapi::drm_asahi_cmd_render_unknowns&gt;(),  ).reader() };
   unsafe {ext_reader.read_raw(   &amp;mut unks as *mut _ as *mut u8,  core::mem::size_of::&lt;uapi::drm_asahi_cmd_render_unknowns&gt;(),   )?; }</t>
  </si>
  <si>
    <t>drivers/gpu/drm/asahi/object.rs:87     pub(crate) unsafe fn offset&lt;U&gt;(&amp;self, off: usize, _: *const U) -&gt; GpuPointer&lt;'a, U&gt; {</t>
  </si>
  <si>
    <t>drivers/gpu/drm/asahi/object.rs:123         let p: *const _ = unsafe { core::ptr::addr_of!((*outer).$($f)*) };</t>
  </si>
  <si>
    <t>drivers/gpu/drm/asahi/object.rs:126         let off = unsafe { inner.offset_from(outer as *const u8) };</t>
  </si>
  <si>
    <t>drivers/gpu/drm/asahi/object.rs:129         unsafe { $gpuva.offset(off.try_into().unwrap(), p) }</t>
  </si>
  <si>
    <t>drivers/gpu/drm/asahi/object.rs:157     pub(crate) unsafe fn offset&lt;U&gt;(&amp;self, off: usize, _: *const U) -&gt; GpuWeakPointer&lt;U&gt; {</t>
  </si>
  <si>
    <t>drivers/gpu/drm/asahi/object.rs:166     pub(crate) unsafe fn upgrade&lt;'a&gt;(&amp;self) -&gt; GpuPointer&lt;'a, T&gt; {</t>
  </si>
  <si>
    <t>drivers/gpu/drm/asahi/object.rs:197         let p: *const _ = unsafe { core::ptr::addr_of!((*outer).$($f)*) };</t>
  </si>
  <si>
    <t>drivers/gpu/drm/asahi/object.rs:200         let off = unsafe { inner.offset_from(outer as *const u8) };</t>
  </si>
  <si>
    <t>drivers/gpu/drm/asahi/object.rs:203         unsafe { $gpuva.offset(off.try_into().unwrap(), p) }</t>
  </si>
  <si>
    <t>drivers/gpu/drm/asahi/object.rs:266         unsafe { p.copy_from(&amp;mut raw as *mut _ as *mut u8 as *mut _, 1) };</t>
  </si>
  <si>
    <t>drivers/gpu/drm/asahi/object.rs:303         let raw = callback(&amp;inner, unsafe { &amp;mut *p })?;</t>
  </si>
  <si>
    <t>drivers/gpu/drm/asahi/object.rs:373         unsafe { raw_init(&amp;*q, gpu_ptr).__pinned_init(p) }?;</t>
  </si>
  <si>
    <t>drivers/gpu/drm/asahi/object.rs:401         unsafe { callback(&amp;mut *self.raw, &amp;mut *(&amp;mut *self.inner as *mut _)) }</t>
  </si>
  <si>
    <t>drivers/gpu/drm/asahi/object.rs:413         unsafe { callback(&amp;*self.raw, &amp;*(&amp;*self.inner as *const _)) }</t>
  </si>
  <si>
    <t>drivers/gpu/drm/asahi/object.rs:438             .field("raw", &amp;format_args!("{:#X?}", unsafe { &amp;*self.raw }))</t>
  </si>
  <si>
    <t>drivers/gpu/drm/asahi/object.rs:454             Ok(unsafe {                 ptr::write_bytes(raw, 0, 1);                 (*raw).assume_init_mut()             })</t>
  </si>
  <si>
    <t>drivers/gpu/drm/asahi/object.rs:626         unsafe { ptr::copy(data.as_ptr(), p, data.len()) };</t>
  </si>
  <si>
    <t>drivers/gpu/drm/asahi/object.rs:644             unsafe {                 pi.write(Default::default());                 pi = pi.add(1);             }</t>
  </si>
  <si>
    <t>drivers/gpu/drm/asahi/object.rs:660         unsafe { slice::from_raw_parts(self.raw, self.len) }</t>
  </si>
  <si>
    <t>drivers/gpu/drm/asahi/object.rs:666         unsafe { slice::from_raw_parts_mut(self.raw, self.len) }</t>
  </si>
  <si>
    <t>drivers/gpu/drm/asahi/object.rs:686         unsafe { &amp;*(self.raw.add(index)) }</t>
  </si>
  <si>
    <t>drivers/gpu/drm/asahi/object.rs:696         unsafe { &amp;mut *(self.raw.add(index)) }</t>
  </si>
  <si>
    <t>drivers/gpu/drm/asahi/file.rs:142         let mut reader = unsafe { UserSlicePtr::new(ptr as usize as *mut _, size).reader() };</t>
  </si>
  <si>
    <t>drivers/gpu/drm/asahi/file.rs:148             unsafe { reader.read_raw(sync.as_mut_ptr() as *mut u8, STRIDE)? };</t>
  </si>
  <si>
    <t>drivers/gpu/drm/asahi/file.rs:151             let sync = unsafe { sync.assume_init() };</t>
  </si>
  <si>
    <t>drivers/gpu/drm/asahi/file.rs:202         unsafe { self.map_unchecked(|s| &amp;s.vms) }</t>
  </si>
  <si>
    <t>drivers/gpu/drm/asahi/file.rs:209         unsafe { self.map_unchecked(|s| &amp;s.queues) }</t>
  </si>
  <si>
    <t>drivers/gpu/drm/asahi/file.rs:291             unsafe { UserSlicePtr::new(data.pointer as usize as *mut _, size).writer() };</t>
  </si>
  <si>
    <t>drivers/gpu/drm/asahi/file.rs:294         unsafe { params_writer.write_raw(&amp;params as *const _ as *const u8, size)? };</t>
  </si>
  <si>
    <t>drivers/gpu/drm/asahi/file.rs:829             unsafe { UserSlicePtr::new(data.commands as usize as *mut _, size).reader() };</t>
  </si>
  <si>
    <t>drivers/gpu/drm/asahi/file.rs:835             unsafe { reader.read_raw(cmd.as_mut_ptr() as *mut u8, STRIDE)? };</t>
  </si>
  <si>
    <t>drivers/gpu/drm/asahi/file.rs:838             commands.push(unsafe { cmd.assume_init() }, GFP_KERNEL)?;</t>
  </si>
  <si>
    <t>drivers/gpu/drm/asahi/mem.rs:22     unsafe {         asm!(".arch armv8.4-a", "tlbi vmalle1os",);     }</t>
  </si>
  <si>
    <t>drivers/gpu/drm/asahi/mem.rs:36     unsafe {         asm!(             ".arch armv8.4-a",             "tlbi aside1os, {x}",</t>
  </si>
  <si>
    <t>drivers/gpu/drm/asahi/mem.rs:55     unsafe {         asm!(             ".arch armv8.4-a",             "tlbi vae1os, {x}",</t>
  </si>
  <si>
    <t>drivers/gpu/drm/asahi/mem.rs:113         unsafe {             asm!(                 ".arch armv8.4-a",                 "tlbi rvae1os, {x}",</t>
  </si>
  <si>
    <t>drivers/gpu/drm/asahi/mem.rs:123     unsafe {         asm!(             ".arch armv8.4-a",             "tlbi rvae1os, {x}",</t>
  </si>
  <si>
    <t>drivers/gpu/drm/asahi/mem.rs:135     unsafe {         asm!("dsb sy");     }</t>
  </si>
  <si>
    <t>drivers/gpu/drm/asahi/gpu.rs:560         unsafe { &amp;mut self.get_unchecked_mut().initdata }</t>
  </si>
  <si>
    <t>drivers/gpu/drm/asahi/gpu.rs:566         unsafe { &amp;mut self.get_unchecked_mut().io_mappings }</t>
  </si>
  <si>
    <t>drivers/gpu/drm/asahi/gpu.rs:572         let next_ref = unsafe { &amp;mut self.get_unchecked_mut().next_mmio_iova };</t>
  </si>
  <si>
    <t>drivers/gpu/drm/asahi/fw/event.rs:55             let mut s: Self = unsafe { core::mem::zeroed() };</t>
  </si>
  <si>
    <t>unsafe-use</t>
  </si>
  <si>
    <t>unsafe-use summary</t>
  </si>
  <si>
    <t>call</t>
  </si>
  <si>
    <t>ffi-call</t>
  </si>
  <si>
    <t>ffi-cast</t>
  </si>
  <si>
    <t>ffi-deref</t>
  </si>
  <si>
    <t>ffi-write</t>
  </si>
  <si>
    <t>unsafe-union-variant-access</t>
  </si>
  <si>
    <t>arc-borrow</t>
  </si>
  <si>
    <t>Union Field</t>
  </si>
  <si>
    <t>Foreign Borrow</t>
  </si>
  <si>
    <t>Raw Ptr Cast</t>
  </si>
  <si>
    <t>Kernel FFI Fns</t>
  </si>
  <si>
    <t>Kernel Crate Fns</t>
  </si>
  <si>
    <t>C Callback Defs</t>
  </si>
  <si>
    <t>Unsafe Fn Defs</t>
  </si>
  <si>
    <t>Marker Traits</t>
  </si>
  <si>
    <t>binder-driver</t>
  </si>
  <si>
    <t>binder-kernel</t>
  </si>
  <si>
    <t>agx-driver</t>
  </si>
  <si>
    <t>agx-kernel</t>
  </si>
  <si>
    <t>rnvme-driver</t>
  </si>
  <si>
    <t>rnvme-kernel</t>
  </si>
  <si>
    <t>6.10-kernel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</si>
</sst>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26">
    <font>
      <sz val="10.0"/>
      <color rgb="FF000000"/>
      <name val="Arial"/>
      <scheme val="minor"/>
    </font>
    <font>
      <b/>
      <color theme="1"/>
      <name val="Arial"/>
    </font>
    <font>
      <color theme="1"/>
      <name val="Arial"/>
      <scheme val="minor"/>
    </font>
    <font>
      <color theme="1"/>
      <name val="Arial"/>
    </font>
    <font>
      <u/>
      <color rgb="FF1155CC"/>
      <name val="Arial"/>
    </font>
    <font>
      <u/>
      <color rgb="FF0000FF"/>
    </font>
    <font>
      <u/>
      <color rgb="FF0000FF"/>
    </font>
    <font>
      <u/>
      <color rgb="FF0000FF"/>
    </font>
    <font>
      <u/>
      <color rgb="FF0000FF"/>
    </font>
    <font>
      <u/>
      <color rgb="FF56A3F1"/>
      <name val="Arial"/>
      <scheme val="minor"/>
    </font>
    <font>
      <u/>
      <color rgb="FF56A3F1"/>
    </font>
    <font>
      <u/>
      <color rgb="FF0000FF"/>
    </font>
    <font>
      <color rgb="FF000000"/>
      <name val="Arial"/>
      <scheme val="minor"/>
    </font>
    <font>
      <u/>
      <color rgb="FF0000FF"/>
    </font>
    <font>
      <color rgb="FF000000"/>
      <name val="&quot;Arial&quot;"/>
    </font>
    <font>
      <u/>
      <color rgb="FF0000FF"/>
    </font>
    <font>
      <color rgb="FF000000"/>
      <name val="Arial"/>
    </font>
    <font>
      <u/>
      <color rgb="FF0000FF"/>
    </font>
    <font>
      <u/>
      <color rgb="FF0000FF"/>
    </font>
    <font>
      <u/>
      <color rgb="FF0000FF"/>
    </font>
    <font>
      <sz val="9.0"/>
      <color theme="1"/>
      <name val="Arial"/>
    </font>
    <font>
      <u/>
      <color rgb="FF0000FF"/>
    </font>
    <font>
      <u/>
      <color rgb="FF1155CC"/>
      <name val="Arial"/>
    </font>
    <font>
      <u/>
      <color rgb="FF0000FF"/>
      <name val="Arial"/>
    </font>
    <font>
      <b/>
      <color theme="1"/>
      <name val="Arial"/>
      <scheme val="minor"/>
    </font>
    <font>
      <u/>
      <color rgb="FF0000FF"/>
    </font>
  </fonts>
  <fills count="21">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D2E9"/>
        <bgColor rgb="FFD9D2E9"/>
      </patternFill>
    </fill>
    <fill>
      <patternFill patternType="solid">
        <fgColor rgb="FFDD7E6B"/>
        <bgColor rgb="FFDD7E6B"/>
      </patternFill>
    </fill>
    <fill>
      <patternFill patternType="solid">
        <fgColor rgb="FFF9CB9C"/>
        <bgColor rgb="FFF9CB9C"/>
      </patternFill>
    </fill>
    <fill>
      <patternFill patternType="solid">
        <fgColor rgb="FFFFF2CC"/>
        <bgColor rgb="FFFFF2CC"/>
      </patternFill>
    </fill>
    <fill>
      <patternFill patternType="solid">
        <fgColor rgb="FFB4A7D6"/>
        <bgColor rgb="FFB4A7D6"/>
      </patternFill>
    </fill>
    <fill>
      <patternFill patternType="solid">
        <fgColor rgb="FFEAD1DC"/>
        <bgColor rgb="FFEAD1DC"/>
      </patternFill>
    </fill>
    <fill>
      <patternFill patternType="solid">
        <fgColor rgb="FFF6B26B"/>
        <bgColor rgb="FFF6B26B"/>
      </patternFill>
    </fill>
    <fill>
      <patternFill patternType="solid">
        <fgColor rgb="FFB7E1CD"/>
        <bgColor rgb="FFB7E1CD"/>
      </patternFill>
    </fill>
    <fill>
      <patternFill patternType="solid">
        <fgColor rgb="FFFFFFFF"/>
        <bgColor rgb="FFFFFFFF"/>
      </patternFill>
    </fill>
    <fill>
      <patternFill patternType="solid">
        <fgColor rgb="FFC9DAF8"/>
        <bgColor rgb="FFC9DAF8"/>
      </patternFill>
    </fill>
    <fill>
      <patternFill patternType="solid">
        <fgColor rgb="FF4A86E8"/>
        <bgColor rgb="FF4A86E8"/>
      </patternFill>
    </fill>
    <fill>
      <patternFill patternType="solid">
        <fgColor theme="0"/>
        <bgColor theme="0"/>
      </patternFill>
    </fill>
    <fill>
      <patternFill patternType="solid">
        <fgColor rgb="FFF4CCCC"/>
        <bgColor rgb="FFF4CCCC"/>
      </patternFill>
    </fill>
    <fill>
      <patternFill patternType="solid">
        <fgColor theme="4"/>
        <bgColor theme="4"/>
      </patternFill>
    </fill>
    <fill>
      <patternFill patternType="solid">
        <fgColor rgb="FFEA9999"/>
        <bgColor rgb="FFEA9999"/>
      </patternFill>
    </fill>
    <fill>
      <patternFill patternType="solid">
        <fgColor rgb="FFB7B7B7"/>
        <bgColor rgb="FFB7B7B7"/>
      </patternFill>
    </fill>
    <fill>
      <patternFill patternType="solid">
        <fgColor rgb="FFB6D7A8"/>
        <bgColor rgb="FFB6D7A8"/>
      </patternFill>
    </fill>
  </fills>
  <borders count="1">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vertical="bottom"/>
    </xf>
    <xf borderId="0" fillId="2" fontId="3" numFmtId="0" xfId="0" applyAlignment="1" applyFont="1">
      <alignment readingOrder="0" vertical="bottom"/>
    </xf>
    <xf borderId="0" fillId="3" fontId="3" numFmtId="0" xfId="0" applyAlignment="1" applyFill="1" applyFont="1">
      <alignment readingOrder="0" vertical="bottom"/>
    </xf>
    <xf borderId="0" fillId="3" fontId="3" numFmtId="0" xfId="0" applyAlignment="1" applyFont="1">
      <alignment vertical="bottom"/>
    </xf>
    <xf borderId="0" fillId="4" fontId="3" numFmtId="0" xfId="0" applyAlignment="1" applyFill="1" applyFont="1">
      <alignment vertical="bottom"/>
    </xf>
    <xf borderId="0" fillId="4" fontId="3" numFmtId="0" xfId="0" applyAlignment="1" applyFont="1">
      <alignment readingOrder="0" vertical="bottom"/>
    </xf>
    <xf quotePrefix="1" borderId="0" fillId="0"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0" fontId="2" numFmtId="10" xfId="0" applyAlignment="1" applyFont="1" applyNumberFormat="1">
      <alignment horizontal="left"/>
    </xf>
    <xf borderId="0" fillId="0" fontId="2" numFmtId="10" xfId="0" applyAlignment="1" applyFont="1" applyNumberFormat="1">
      <alignment readingOrder="0"/>
    </xf>
    <xf borderId="0" fillId="5" fontId="3" numFmtId="0" xfId="0" applyAlignment="1" applyFill="1" applyFont="1">
      <alignment vertical="bottom"/>
    </xf>
    <xf borderId="0" fillId="2" fontId="3" numFmtId="10" xfId="0" applyAlignment="1" applyFont="1" applyNumberFormat="1">
      <alignment vertical="bottom"/>
    </xf>
    <xf borderId="0" fillId="2" fontId="2" numFmtId="0" xfId="0" applyAlignment="1" applyFont="1">
      <alignment readingOrder="0"/>
    </xf>
    <xf borderId="0" fillId="2" fontId="2" numFmtId="10" xfId="0" applyFont="1" applyNumberFormat="1"/>
    <xf borderId="0" fillId="2" fontId="2" numFmtId="0" xfId="0" applyFont="1"/>
    <xf borderId="0" fillId="2" fontId="2" numFmtId="0" xfId="0" applyFont="1"/>
    <xf borderId="0" fillId="5" fontId="3" numFmtId="0" xfId="0" applyAlignment="1" applyFont="1">
      <alignment readingOrder="0" vertical="bottom"/>
    </xf>
    <xf borderId="0" fillId="2" fontId="3" numFmtId="10" xfId="0" applyAlignment="1" applyFont="1" applyNumberFormat="1">
      <alignment readingOrder="0" vertical="bottom"/>
    </xf>
    <xf borderId="0" fillId="6" fontId="3" numFmtId="0" xfId="0" applyAlignment="1" applyFill="1" applyFont="1">
      <alignment readingOrder="0" vertical="bottom"/>
    </xf>
    <xf borderId="0" fillId="6" fontId="3" numFmtId="0" xfId="0" applyAlignment="1" applyFont="1">
      <alignment vertical="bottom"/>
    </xf>
    <xf borderId="0" fillId="3" fontId="3" numFmtId="10" xfId="0" applyAlignment="1" applyFont="1" applyNumberFormat="1">
      <alignment readingOrder="0" vertical="bottom"/>
    </xf>
    <xf borderId="0" fillId="7" fontId="2" numFmtId="0" xfId="0" applyAlignment="1" applyFill="1" applyFont="1">
      <alignment readingOrder="0"/>
    </xf>
    <xf borderId="0" fillId="7" fontId="2" numFmtId="10" xfId="0" applyFont="1" applyNumberFormat="1"/>
    <xf borderId="0" fillId="7" fontId="2" numFmtId="0" xfId="0" applyFont="1"/>
    <xf borderId="0" fillId="7" fontId="2" numFmtId="0" xfId="0" applyFont="1"/>
    <xf borderId="0" fillId="3" fontId="3" numFmtId="10" xfId="0" applyAlignment="1" applyFont="1" applyNumberFormat="1">
      <alignment vertical="bottom"/>
    </xf>
    <xf borderId="0" fillId="8" fontId="3" numFmtId="0" xfId="0" applyAlignment="1" applyFill="1" applyFont="1">
      <alignment vertical="bottom"/>
    </xf>
    <xf borderId="0" fillId="4" fontId="3" numFmtId="10" xfId="0" applyAlignment="1" applyFont="1" applyNumberFormat="1">
      <alignment vertical="bottom"/>
    </xf>
    <xf borderId="0" fillId="9" fontId="2" numFmtId="0" xfId="0" applyAlignment="1" applyFill="1" applyFont="1">
      <alignment readingOrder="0"/>
    </xf>
    <xf borderId="0" fillId="9" fontId="2" numFmtId="10" xfId="0" applyFont="1" applyNumberFormat="1"/>
    <xf borderId="0" fillId="9" fontId="2" numFmtId="0" xfId="0" applyFont="1"/>
    <xf borderId="0" fillId="9" fontId="2" numFmtId="0" xfId="0" applyFont="1"/>
    <xf borderId="0" fillId="0" fontId="3" numFmtId="0" xfId="0" applyAlignment="1" applyFont="1">
      <alignment vertical="bottom"/>
    </xf>
    <xf borderId="0" fillId="0" fontId="3" numFmtId="10" xfId="0" applyAlignment="1" applyFont="1" applyNumberFormat="1">
      <alignment vertical="bottom"/>
    </xf>
    <xf borderId="0" fillId="0" fontId="2" numFmtId="0" xfId="0" applyFont="1"/>
    <xf borderId="0" fillId="0" fontId="2" numFmtId="10" xfId="0" applyFont="1" applyNumberFormat="1"/>
    <xf borderId="0" fillId="10" fontId="2" numFmtId="0" xfId="0" applyAlignment="1" applyFill="1" applyFont="1">
      <alignment readingOrder="0"/>
    </xf>
    <xf borderId="0" fillId="0" fontId="2" numFmtId="0" xfId="0" applyAlignment="1" applyFont="1">
      <alignment readingOrder="0" shrinkToFit="0"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2" numFmtId="164" xfId="0" applyAlignment="1" applyFont="1" applyNumberFormat="1">
      <alignment readingOrder="0"/>
    </xf>
    <xf borderId="0" fillId="0" fontId="4" numFmtId="0" xfId="0" applyAlignment="1" applyFont="1">
      <alignment vertical="bottom"/>
    </xf>
    <xf borderId="0" fillId="0" fontId="3" numFmtId="0" xfId="0" applyAlignment="1" applyFont="1">
      <alignment readingOrder="0" vertical="bottom"/>
    </xf>
    <xf borderId="0" fillId="0" fontId="2" numFmtId="0" xfId="0" applyAlignment="1" applyFont="1">
      <alignment shrinkToFit="0" wrapText="0"/>
    </xf>
    <xf borderId="0" fillId="11" fontId="3" numFmtId="0" xfId="0" applyAlignment="1" applyFill="1" applyFont="1">
      <alignment shrinkToFit="0" vertical="bottom" wrapText="1"/>
    </xf>
    <xf borderId="0" fillId="0" fontId="2" numFmtId="0" xfId="0" applyAlignment="1" applyFont="1">
      <alignment shrinkToFit="0" wrapText="1"/>
    </xf>
    <xf borderId="0" fillId="0" fontId="5" numFmtId="0" xfId="0" applyAlignment="1" applyFont="1">
      <alignment readingOrder="0" shrinkToFit="0" wrapText="1"/>
    </xf>
    <xf borderId="0" fillId="11" fontId="3" numFmtId="0" xfId="0" applyAlignment="1" applyFont="1">
      <alignment readingOrder="0" shrinkToFit="0" vertical="bottom" wrapText="1"/>
    </xf>
    <xf borderId="0" fillId="11" fontId="3" numFmtId="0" xfId="0" applyAlignment="1" applyFont="1">
      <alignment shrinkToFit="0" vertical="bottom" wrapText="1"/>
    </xf>
    <xf borderId="0" fillId="9" fontId="2" numFmtId="164" xfId="0" applyAlignment="1" applyFont="1" applyNumberFormat="1">
      <alignment readingOrder="0"/>
    </xf>
    <xf borderId="0" fillId="9" fontId="2" numFmtId="10" xfId="0" applyAlignment="1" applyFont="1" applyNumberFormat="1">
      <alignment readingOrder="0"/>
    </xf>
    <xf borderId="0" fillId="9" fontId="2" numFmtId="0" xfId="0" applyAlignment="1" applyFont="1">
      <alignment readingOrder="0" shrinkToFit="0" wrapText="1"/>
    </xf>
    <xf borderId="0" fillId="9" fontId="2" numFmtId="0" xfId="0" applyAlignment="1" applyFont="1">
      <alignment shrinkToFit="0" wrapText="1"/>
    </xf>
    <xf borderId="0" fillId="12" fontId="3" numFmtId="0" xfId="0" applyAlignment="1" applyFill="1" applyFont="1">
      <alignment vertical="bottom"/>
    </xf>
    <xf borderId="0" fillId="12" fontId="2" numFmtId="0" xfId="0" applyAlignment="1" applyFont="1">
      <alignment readingOrder="0"/>
    </xf>
    <xf borderId="0" fillId="12" fontId="2" numFmtId="164" xfId="0" applyAlignment="1" applyFont="1" applyNumberFormat="1">
      <alignment readingOrder="0"/>
    </xf>
    <xf borderId="0" fillId="12" fontId="2" numFmtId="10" xfId="0" applyAlignment="1" applyFont="1" applyNumberFormat="1">
      <alignment readingOrder="0"/>
    </xf>
    <xf borderId="0" fillId="12" fontId="2" numFmtId="0" xfId="0" applyFont="1"/>
    <xf borderId="0" fillId="12" fontId="3" numFmtId="0" xfId="0" applyAlignment="1" applyFont="1">
      <alignment readingOrder="0" vertical="bottom"/>
    </xf>
    <xf borderId="0" fillId="12" fontId="2" numFmtId="0" xfId="0" applyAlignment="1" applyFont="1">
      <alignment shrinkToFit="0" wrapText="1"/>
    </xf>
    <xf borderId="0" fillId="12" fontId="6" numFmtId="0" xfId="0" applyAlignment="1" applyFont="1">
      <alignment readingOrder="0" shrinkToFit="0" wrapText="1"/>
    </xf>
    <xf borderId="0" fillId="12" fontId="2" numFmtId="0" xfId="0" applyAlignment="1" applyFont="1">
      <alignment readingOrder="0" shrinkToFit="0" wrapText="1"/>
    </xf>
    <xf borderId="0" fillId="7" fontId="2" numFmtId="0" xfId="0" applyAlignment="1" applyFont="1">
      <alignment readingOrder="0" shrinkToFit="0" wrapText="1"/>
    </xf>
    <xf borderId="0" fillId="7"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12" fontId="2" numFmtId="0" xfId="0" applyAlignment="1" applyFont="1">
      <alignment readingOrder="0" shrinkToFit="0" wrapText="1"/>
    </xf>
    <xf borderId="0" fillId="12" fontId="11" numFmtId="0" xfId="0" applyAlignment="1" applyFont="1">
      <alignment readingOrder="0" shrinkToFit="0" wrapText="1"/>
    </xf>
    <xf borderId="0" fillId="13" fontId="2" numFmtId="0" xfId="0" applyAlignment="1" applyFill="1" applyFont="1">
      <alignment readingOrder="0" shrinkToFit="0" wrapText="1"/>
    </xf>
    <xf borderId="0" fillId="0" fontId="3" numFmtId="0" xfId="0" applyAlignment="1" applyFont="1">
      <alignment vertical="bottom"/>
    </xf>
    <xf borderId="0" fillId="11" fontId="1" numFmtId="0" xfId="0" applyAlignment="1" applyFont="1">
      <alignment readingOrder="0" shrinkToFit="0" vertical="bottom" wrapText="1"/>
    </xf>
    <xf borderId="0" fillId="12" fontId="12" numFmtId="0" xfId="0" applyAlignment="1" applyFont="1">
      <alignment readingOrder="0" shrinkToFit="0" wrapText="1"/>
    </xf>
    <xf borderId="0" fillId="0" fontId="13" numFmtId="0" xfId="0" applyAlignment="1" applyFont="1">
      <alignment readingOrder="0"/>
    </xf>
    <xf borderId="0" fillId="14" fontId="2" numFmtId="0" xfId="0" applyAlignment="1" applyFill="1" applyFont="1">
      <alignment readingOrder="0"/>
    </xf>
    <xf borderId="0" fillId="12" fontId="12" numFmtId="0" xfId="0" applyAlignment="1" applyFont="1">
      <alignment readingOrder="0"/>
    </xf>
    <xf borderId="0" fillId="0" fontId="14" numFmtId="0" xfId="0" applyAlignment="1" applyFont="1">
      <alignment readingOrder="0"/>
    </xf>
    <xf borderId="0" fillId="0" fontId="1" numFmtId="0" xfId="0" applyAlignment="1" applyFont="1">
      <alignment readingOrder="0" shrinkToFit="0" vertical="bottom" wrapText="1"/>
    </xf>
    <xf borderId="0" fillId="15" fontId="2" numFmtId="0" xfId="0" applyAlignment="1" applyFill="1" applyFont="1">
      <alignment readingOrder="0" shrinkToFit="0" wrapText="1"/>
    </xf>
    <xf borderId="0" fillId="0" fontId="3" numFmtId="0" xfId="0" applyAlignment="1" applyFont="1">
      <alignment shrinkToFit="0" vertical="bottom" wrapText="1"/>
    </xf>
    <xf borderId="0" fillId="15" fontId="2" numFmtId="0" xfId="0" applyAlignment="1" applyFont="1">
      <alignment readingOrder="0"/>
    </xf>
    <xf borderId="0" fillId="15" fontId="2" numFmtId="164" xfId="0" applyAlignment="1" applyFont="1" applyNumberFormat="1">
      <alignment readingOrder="0"/>
    </xf>
    <xf borderId="0" fillId="15" fontId="2" numFmtId="10" xfId="0" applyAlignment="1" applyFont="1" applyNumberFormat="1">
      <alignment readingOrder="0"/>
    </xf>
    <xf borderId="0" fillId="15" fontId="2" numFmtId="0" xfId="0" applyFont="1"/>
    <xf borderId="0" fillId="0" fontId="2" numFmtId="0" xfId="0" applyAlignment="1" applyFont="1">
      <alignment readingOrder="0"/>
    </xf>
    <xf borderId="0" fillId="15" fontId="15" numFmtId="0" xfId="0" applyAlignment="1" applyFont="1">
      <alignment readingOrder="0"/>
    </xf>
    <xf borderId="0" fillId="12" fontId="16" numFmtId="0" xfId="0" applyAlignment="1" applyFont="1">
      <alignment horizontal="left" readingOrder="0"/>
    </xf>
    <xf borderId="0" fillId="0" fontId="17" numFmtId="0" xfId="0" applyAlignment="1" applyFont="1">
      <alignment readingOrder="0"/>
    </xf>
    <xf borderId="0" fillId="16" fontId="2" numFmtId="0" xfId="0" applyFill="1" applyFont="1"/>
    <xf borderId="0" fillId="16" fontId="2" numFmtId="0" xfId="0" applyAlignment="1" applyFont="1">
      <alignment readingOrder="0" shrinkToFit="0" wrapText="1"/>
    </xf>
    <xf borderId="0" fillId="12" fontId="3" numFmtId="0" xfId="0" applyAlignment="1" applyFont="1">
      <alignment shrinkToFit="0" vertical="bottom" wrapText="1"/>
    </xf>
    <xf borderId="0" fillId="12" fontId="18" numFmtId="0" xfId="0" applyAlignment="1" applyFont="1">
      <alignment readingOrder="0"/>
    </xf>
    <xf borderId="0" fillId="15" fontId="19" numFmtId="0" xfId="0" applyAlignment="1" applyFont="1">
      <alignment readingOrder="0"/>
    </xf>
    <xf borderId="0" fillId="0" fontId="3" numFmtId="0" xfId="0" applyAlignment="1" applyFont="1">
      <alignment readingOrder="0" shrinkToFit="0" vertical="bottom" wrapText="1"/>
    </xf>
    <xf borderId="0" fillId="15" fontId="20" numFmtId="0" xfId="0" applyAlignment="1" applyFont="1">
      <alignment horizontal="left" readingOrder="0"/>
    </xf>
    <xf borderId="0" fillId="0" fontId="3" numFmtId="0" xfId="0" applyAlignment="1" applyFont="1">
      <alignment horizontal="center" shrinkToFit="0" vertical="bottom" wrapText="1"/>
    </xf>
    <xf borderId="0" fillId="11" fontId="2" numFmtId="0" xfId="0" applyAlignment="1" applyFont="1">
      <alignment readingOrder="0"/>
    </xf>
    <xf borderId="0" fillId="0" fontId="2" numFmtId="165" xfId="0" applyAlignment="1" applyFont="1" applyNumberFormat="1">
      <alignment readingOrder="0"/>
    </xf>
    <xf borderId="0" fillId="17" fontId="2" numFmtId="0" xfId="0" applyAlignment="1" applyFill="1" applyFont="1">
      <alignment readingOrder="0" shrinkToFit="0" wrapText="1"/>
    </xf>
    <xf borderId="0" fillId="12" fontId="2" numFmtId="165" xfId="0" applyAlignment="1" applyFont="1" applyNumberFormat="1">
      <alignment readingOrder="0"/>
    </xf>
    <xf borderId="0" fillId="12" fontId="21" numFmtId="0" xfId="0" applyAlignment="1" applyFont="1">
      <alignment readingOrder="0"/>
    </xf>
    <xf borderId="0" fillId="0" fontId="2" numFmtId="165" xfId="0" applyFont="1" applyNumberFormat="1"/>
    <xf borderId="0" fillId="0" fontId="3" numFmtId="165" xfId="0" applyAlignment="1" applyFont="1" applyNumberFormat="1">
      <alignment horizontal="right" vertical="bottom"/>
    </xf>
    <xf borderId="0" fillId="0" fontId="3" numFmtId="0" xfId="0" applyAlignment="1" applyFont="1">
      <alignment horizontal="right" vertical="bottom"/>
    </xf>
    <xf borderId="0" fillId="0" fontId="3" numFmtId="10" xfId="0" applyAlignment="1" applyFont="1" applyNumberFormat="1">
      <alignment horizontal="right" vertical="bottom"/>
    </xf>
    <xf borderId="0" fillId="18" fontId="3" numFmtId="0" xfId="0" applyAlignment="1" applyFill="1" applyFont="1">
      <alignment shrinkToFit="0" vertical="bottom" wrapText="1"/>
    </xf>
    <xf borderId="0" fillId="0" fontId="3" numFmtId="0" xfId="0" applyAlignment="1" applyFont="1">
      <alignment shrinkToFit="0" vertical="bottom" wrapText="1"/>
    </xf>
    <xf borderId="0" fillId="0" fontId="22" numFmtId="0" xfId="0" applyAlignment="1" applyFont="1">
      <alignment shrinkToFit="0" vertical="bottom" wrapText="0"/>
    </xf>
    <xf borderId="0" fillId="0" fontId="23" numFmtId="0" xfId="0" applyAlignment="1" applyFont="1">
      <alignment shrinkToFit="0" vertical="bottom" wrapText="1"/>
    </xf>
    <xf borderId="0" fillId="19" fontId="1" numFmtId="0" xfId="0" applyAlignment="1" applyFill="1" applyFont="1">
      <alignment readingOrder="0" vertical="bottom"/>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24" numFmtId="0" xfId="0" applyAlignment="1" applyFont="1">
      <alignment horizontal="center" readingOrder="0"/>
    </xf>
    <xf borderId="0" fillId="0" fontId="24" numFmtId="0" xfId="0" applyAlignment="1" applyFont="1">
      <alignment readingOrder="0"/>
    </xf>
    <xf borderId="0" fillId="7" fontId="25" numFmtId="0" xfId="0" applyAlignment="1" applyFont="1">
      <alignment readingOrder="0"/>
    </xf>
    <xf borderId="0" fillId="20" fontId="2" numFmtId="0" xfId="0" applyAlignment="1" applyFill="1" applyFont="1">
      <alignment readingOrder="0"/>
    </xf>
    <xf borderId="0" fillId="7" fontId="24" numFmtId="0" xfId="0" applyAlignment="1" applyFont="1">
      <alignment readingOrder="0"/>
    </xf>
    <xf borderId="0" fillId="16" fontId="2" numFmtId="0" xfId="0" applyAlignment="1" applyFont="1">
      <alignment readingOrder="0"/>
    </xf>
  </cellXfs>
  <cellStyles count="1">
    <cellStyle xfId="0" name="Normal" builtinId="0"/>
  </cellStyles>
  <dxfs count="11">
    <dxf>
      <font>
        <color rgb="FFD9D9D9"/>
      </font>
      <fill>
        <patternFill patternType="none"/>
      </fill>
      <border/>
    </dxf>
    <dxf>
      <font/>
      <fill>
        <patternFill patternType="none"/>
      </fill>
      <border/>
    </dxf>
    <dxf>
      <font/>
      <fill>
        <patternFill patternType="solid">
          <fgColor rgb="FFEA9999"/>
          <bgColor rgb="FFEA9999"/>
        </patternFill>
      </fill>
      <border/>
    </dxf>
    <dxf>
      <font/>
      <fill>
        <patternFill patternType="solid">
          <fgColor rgb="FFEA9999"/>
          <bgColor rgb="FFEA9999"/>
        </patternFill>
      </fill>
      <border/>
    </dxf>
    <dxf>
      <font/>
      <fill>
        <patternFill patternType="none"/>
      </fill>
      <border/>
    </dxf>
    <dxf>
      <font/>
      <fill>
        <patternFill patternType="solid">
          <fgColor rgb="FFEA9999"/>
          <bgColor rgb="FFEA9999"/>
        </patternFill>
      </fill>
      <border/>
    </dxf>
    <dxf>
      <font/>
      <fill>
        <patternFill patternType="solid">
          <fgColor rgb="FFB7E1CD"/>
          <bgColor rgb="FFB7E1CD"/>
        </patternFill>
      </fill>
      <border/>
    </dxf>
    <dxf>
      <font/>
      <fill>
        <patternFill patternType="solid">
          <fgColor rgb="FFE6B8AF"/>
          <bgColor rgb="FFE6B8AF"/>
        </patternFill>
      </fill>
      <border/>
    </dxf>
    <dxf>
      <font/>
      <fill>
        <patternFill patternType="solid">
          <fgColor rgb="FFF9CB9C"/>
          <bgColor rgb="FFF9CB9C"/>
        </patternFill>
      </fill>
      <border/>
    </dxf>
    <dxf>
      <font/>
      <fill>
        <patternFill patternType="solid">
          <fgColor rgb="FFA2C4C9"/>
          <bgColor rgb="FFA2C4C9"/>
        </patternFill>
      </fill>
      <border/>
    </dxf>
    <dxf>
      <font/>
      <fill>
        <patternFill patternType="solid">
          <fgColor rgb="FFB4A7D6"/>
          <bgColor rgb="FFB4A7D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kernel.org/pub/scm/linux/kernel/git/stable/linux.git/commit/?id=1d9c777d3e70bdc57dddf7a14a80059d65919e56" TargetMode="External"/><Relationship Id="rId10" Type="http://schemas.openxmlformats.org/officeDocument/2006/relationships/hyperlink" Target="https://git.kernel.org/pub/scm/linux/kernel/git/stable/linux.git/commit/?id=4f32504a2f85a7b40fe149436881381f48e9c0c0" TargetMode="External"/><Relationship Id="rId13" Type="http://schemas.openxmlformats.org/officeDocument/2006/relationships/hyperlink" Target="https://git.kernel.org/pub/scm/linux/kernel/git/stable/linux.git/commit/?id=3bb9b1f958c3d986ed90a3ff009f1e77e9553207" TargetMode="External"/><Relationship Id="rId12" Type="http://schemas.openxmlformats.org/officeDocument/2006/relationships/hyperlink" Target="https://github.com/torvalds/linux/commit/e96fddb32931d007db12b1fce9b5e8e4c080401b" TargetMode="External"/><Relationship Id="rId1" Type="http://schemas.openxmlformats.org/officeDocument/2006/relationships/hyperlink" Target="https://git.kernel.org/pub/scm/linux/kernel/git/stable/linux.git/commit/?id=185fa07000e0a81d54cf8c05414cebff14469a5c" TargetMode="External"/><Relationship Id="rId2" Type="http://schemas.openxmlformats.org/officeDocument/2006/relationships/hyperlink" Target="https://github.com/torvalds/linux/commit/cb5942b77c05d54310a0420cac12935e9b6aa21c" TargetMode="External"/><Relationship Id="rId3" Type="http://schemas.openxmlformats.org/officeDocument/2006/relationships/hyperlink" Target="https://github.com/torvalds/linux/commit/b0ec2abf98267f14d032102551581c833b0659d3" TargetMode="External"/><Relationship Id="rId4" Type="http://schemas.openxmlformats.org/officeDocument/2006/relationships/hyperlink" Target="https://git.kernel.org/pub/scm/linux/kernel/git/stable/linux.git/commit/?id=00d6a284fcf3fad1b7e1b5bc3cd87cbfb60ce03f" TargetMode="External"/><Relationship Id="rId9" Type="http://schemas.openxmlformats.org/officeDocument/2006/relationships/hyperlink" Target="https://github.com/torvalds/linux/commit/cb88cb53badb8aeb3955ad6ce80b07b598e310b8" TargetMode="External"/><Relationship Id="rId14" Type="http://schemas.openxmlformats.org/officeDocument/2006/relationships/drawing" Target="../drawings/drawing3.xml"/><Relationship Id="rId5" Type="http://schemas.openxmlformats.org/officeDocument/2006/relationships/hyperlink" Target="https://git.kernel.org/pub/scm/linux/kernel/git/stable/linux.git/commit/?id=0f8ca019544a252d1afb468ce840c6dcbac73af4" TargetMode="External"/><Relationship Id="rId6" Type="http://schemas.openxmlformats.org/officeDocument/2006/relationships/hyperlink" Target="https://git.kernel.org/pub/scm/linux/kernel/git/stable/linux.git/commit/?id=37077ed16c7793e21b005979d33f8a61565b7e86" TargetMode="External"/><Relationship Id="rId7" Type="http://schemas.openxmlformats.org/officeDocument/2006/relationships/hyperlink" Target="https://github.com/torvalds/linux/commit/fa765c4b4aed2d64266b694520ecb025c862c5a9" TargetMode="External"/><Relationship Id="rId8" Type="http://schemas.openxmlformats.org/officeDocument/2006/relationships/hyperlink" Target="https://github.com/torvalds/linux/commit/ba5e1272142d051dcc57ca1d3225ad8a089f985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lore.kernel.org/netdev/20231211083758.1082853-1-jiri@resnulli.us/" TargetMode="External"/><Relationship Id="rId84" Type="http://schemas.openxmlformats.org/officeDocument/2006/relationships/hyperlink" Target="https://github.com/torvalds/linux/commit/643a16a0eb1d6ac23744bb6e90a00fc21148a9dc" TargetMode="External"/><Relationship Id="rId83" Type="http://schemas.openxmlformats.org/officeDocument/2006/relationships/hyperlink" Target="https://git.kernel.org/pub/scm/linux/kernel/git/torvalds/linux.git/patch/drivers/net/wireless/broadcom/brcm80211/brcmfmac/fweh.c?id=6788ba8aed4e28e90f72d68a9d794e34eac17295" TargetMode="External"/><Relationship Id="rId42" Type="http://schemas.openxmlformats.org/officeDocument/2006/relationships/hyperlink" Target="https://github.com/torvalds/linux/commit/1e7417c188d0a83fb385ba2dbe35fd2563f2b6f3" TargetMode="External"/><Relationship Id="rId86" Type="http://schemas.openxmlformats.org/officeDocument/2006/relationships/hyperlink" Target="https://grsecurity.net/reports_of_cves_death_greatly_exaggerated" TargetMode="External"/><Relationship Id="rId41" Type="http://schemas.openxmlformats.org/officeDocument/2006/relationships/hyperlink" Target="https://lore.kernel.org/linux-nvme/20231013051458.39987-1-joshi.k@samsung.com/T/" TargetMode="External"/><Relationship Id="rId85" Type="http://schemas.openxmlformats.org/officeDocument/2006/relationships/hyperlink" Target="https://github.com/torvalds/linux/commit/6c42227c3467549ddc65efe99c869021d2f4a570" TargetMode="External"/><Relationship Id="rId44" Type="http://schemas.openxmlformats.org/officeDocument/2006/relationships/hyperlink" Target="https://git.kernel.org/pub/scm/linux/kernel/git/torvalds/linux.git/commit/drivers/vhost/vringh.c?id=7aed44babc7f97e82b38e9a68515e699692cc100" TargetMode="External"/><Relationship Id="rId88" Type="http://schemas.openxmlformats.org/officeDocument/2006/relationships/hyperlink" Target="https://github.com/gregkh/presentation-cve-is-dead/blob/master/cve-linux-kernel.pdf" TargetMode="External"/><Relationship Id="rId43" Type="http://schemas.openxmlformats.org/officeDocument/2006/relationships/hyperlink" Target="https://lore.kernel.org/linux-nvme/20231002105428.226515-1-sagi@grimberg.me/" TargetMode="External"/><Relationship Id="rId87" Type="http://schemas.openxmlformats.org/officeDocument/2006/relationships/hyperlink" Target="https://opensourcesecurity.io/2021/03/30/its-time-to-fix-cve/" TargetMode="External"/><Relationship Id="rId46" Type="http://schemas.openxmlformats.org/officeDocument/2006/relationships/hyperlink" Target="https://github.com/torvalds/linux/commit/9e7fef9521e73ca8afd7da9e58c14654b02dfad8" TargetMode="External"/><Relationship Id="rId45" Type="http://schemas.openxmlformats.org/officeDocument/2006/relationships/hyperlink" Target="https://github.com/torvalds/linux/commit/edf410cb74dc612fd47ef5be319c5a0bcd6e6ccd" TargetMode="External"/><Relationship Id="rId89" Type="http://schemas.openxmlformats.org/officeDocument/2006/relationships/drawing" Target="../drawings/drawing4.xml"/><Relationship Id="rId80" Type="http://schemas.openxmlformats.org/officeDocument/2006/relationships/hyperlink" Target="https://github.com/torvalds/linux/commit/04aa64375f48a5d430b5550d9271f8428883e550" TargetMode="External"/><Relationship Id="rId82" Type="http://schemas.openxmlformats.org/officeDocument/2006/relationships/hyperlink" Target="https://lore.kernel.org/all/20221007013708.1946061-1-zyytlz.wz@163.com/" TargetMode="External"/><Relationship Id="rId81" Type="http://schemas.openxmlformats.org/officeDocument/2006/relationships/hyperlink" Target="https://git.kernel.org/pub/scm/linux/kernel/git/torvalds/linux.git/commit/drivers/staging/rtl8712/rtl8712_cmd.c?id=e230a4455ac3e9b112f0367d1b8e255e141afae0" TargetMode="External"/><Relationship Id="rId1" Type="http://schemas.openxmlformats.org/officeDocument/2006/relationships/hyperlink" Target="https://git.kernel.org/pub/scm/linux/kernel/git/torvalds/linux.git/commit/?id=a9f07790a4b2250f0140e9a61c7f842fd9b618c7" TargetMode="External"/><Relationship Id="rId2" Type="http://schemas.openxmlformats.org/officeDocument/2006/relationships/hyperlink" Target="https://git.kernel.org/pub/scm/linux/kernel/git/torvalds/linux.git/commit/?id=0f7352557a35ab7888bc7831411ec8a3cbe20d78" TargetMode="External"/><Relationship Id="rId3" Type="http://schemas.openxmlformats.org/officeDocument/2006/relationships/hyperlink" Target="https://git.kernel.org/pub/scm/linux/kernel/git/stable/linux.git/commit/?id=bb5ed01cd2428cd25b1c88a3a9cba87055eb289f" TargetMode="External"/><Relationship Id="rId4" Type="http://schemas.openxmlformats.org/officeDocument/2006/relationships/hyperlink" Target="https://git.kernel.org/pub/scm/linux/kernel/git/torvalds/linux.git/commit/?id=ce33e64c1788912976b61314b56935abd4bc97ef" TargetMode="External"/><Relationship Id="rId9" Type="http://schemas.openxmlformats.org/officeDocument/2006/relationships/hyperlink" Target="https://git.kernel.org/pub/scm/linux/kernel/git/torvalds/linux.git/commit/?id=2b947f8769be8b8181dc795fd292d3e7120f5204" TargetMode="External"/><Relationship Id="rId48" Type="http://schemas.openxmlformats.org/officeDocument/2006/relationships/hyperlink" Target="https://github.com/torvalds/linux/commit/e50b9b9e8610d47b7c22529443e45a16b1ea3a15" TargetMode="External"/><Relationship Id="rId47" Type="http://schemas.openxmlformats.org/officeDocument/2006/relationships/hyperlink" Target="https://github.com/torvalds/linux/commit/d42334578eba1390859012ebb91e1e556d51db49" TargetMode="External"/><Relationship Id="rId49" Type="http://schemas.openxmlformats.org/officeDocument/2006/relationships/hyperlink" Target="https://ubuntu.com/security/CVE-2023-4010" TargetMode="External"/><Relationship Id="rId5" Type="http://schemas.openxmlformats.org/officeDocument/2006/relationships/hyperlink" Target="https://github.com/torvalds/linux/commit/c611589b4259ed63b9b77be6872b1ce07ec0ac16" TargetMode="External"/><Relationship Id="rId6" Type="http://schemas.openxmlformats.org/officeDocument/2006/relationships/hyperlink" Target="https://git.kernel.org/pub/scm/linux/kernel/git/torvalds/linux.git/commit?id=fffb0b52d5258554c645c966c6cbef7de50b851d" TargetMode="External"/><Relationship Id="rId7" Type="http://schemas.openxmlformats.org/officeDocument/2006/relationships/hyperlink" Target="https://elixir.bootlin.com/linux/v6.4-rc7/source/drivers/usb/core/sysfs.c" TargetMode="External"/><Relationship Id="rId8" Type="http://schemas.openxmlformats.org/officeDocument/2006/relationships/hyperlink" Target="https://git.kernel.org/pub/scm/linux/kernel/git/torvalds/linux.git/commit/?id=3228cec23b8b29215e18090c6ba635840190993d" TargetMode="External"/><Relationship Id="rId73" Type="http://schemas.openxmlformats.org/officeDocument/2006/relationships/hyperlink" Target="https://lore.kernel.org/all/20230316161526.1568982-1-zyytlz.wz@163.com/" TargetMode="External"/><Relationship Id="rId72" Type="http://schemas.openxmlformats.org/officeDocument/2006/relationships/hyperlink" Target="https://lore.kernel.org/netdev/20220516084213.26854-1-jasowang@redhat.com/T/" TargetMode="External"/><Relationship Id="rId31" Type="http://schemas.openxmlformats.org/officeDocument/2006/relationships/hyperlink" Target="https://github.com/torvalds/linux/commit/15342f930ebebcfe36f2415049736a77d7d2e045" TargetMode="External"/><Relationship Id="rId75" Type="http://schemas.openxmlformats.org/officeDocument/2006/relationships/hyperlink" Target="https://github.com/torvalds/linux/commit/29b0589a865b6f66d141d79b2dd1373e4e50fe17" TargetMode="External"/><Relationship Id="rId30" Type="http://schemas.openxmlformats.org/officeDocument/2006/relationships/hyperlink" Target="https://github.com/torvalds/linux/commit/6b8b42585886c59a008015083282aae434349094" TargetMode="External"/><Relationship Id="rId74" Type="http://schemas.openxmlformats.org/officeDocument/2006/relationships/hyperlink" Target="https://lore.kernel.org/linux-wireless/20230309104457.22628-1-jisoo.jang@yonsei.ac.kr/T/" TargetMode="External"/><Relationship Id="rId33" Type="http://schemas.openxmlformats.org/officeDocument/2006/relationships/hyperlink" Target="https://github.com/torvalds/linux/commit/3ba880a12df5aa4488c18281701b5b1bc3d4531a" TargetMode="External"/><Relationship Id="rId77" Type="http://schemas.openxmlformats.org/officeDocument/2006/relationships/hyperlink" Target="https://lore.kernel.org/ntfs3/784f82c4-de71-b8c3-afd6-468869a369af@paragon-software.com/T/" TargetMode="External"/><Relationship Id="rId32" Type="http://schemas.openxmlformats.org/officeDocument/2006/relationships/hyperlink" Target="https://github.com/torvalds/linux/commit/6845667146a28c09b5dfc401c1ad112374087944" TargetMode="External"/><Relationship Id="rId76" Type="http://schemas.openxmlformats.org/officeDocument/2006/relationships/hyperlink" Target="https://github.com/torvalds/linux/commit/ec4eb8a86ade4d22633e1da2a7d85a846b7d1798" TargetMode="External"/><Relationship Id="rId35" Type="http://schemas.openxmlformats.org/officeDocument/2006/relationships/hyperlink" Target="https://github.com/torvalds/linux/commit/b52fe2dbb3e655eb1483000adfab68a219549e13" TargetMode="External"/><Relationship Id="rId79" Type="http://schemas.openxmlformats.org/officeDocument/2006/relationships/hyperlink" Target="https://lore.kernel.org/linux-usb/Y5dV11OoM3ojxNHy@rowland.harvard.edu/" TargetMode="External"/><Relationship Id="rId34" Type="http://schemas.openxmlformats.org/officeDocument/2006/relationships/hyperlink" Target="https://github.com/torvalds/linux/commit/045a31b95509c8f25f5f04ec5e0dec5cd09f2c5f" TargetMode="External"/><Relationship Id="rId78" Type="http://schemas.openxmlformats.org/officeDocument/2006/relationships/hyperlink" Target="https://git.kernel.org/pub/scm/linux/kernel/git/netdev/net.git/commit/?id=158b515f703e" TargetMode="External"/><Relationship Id="rId71" Type="http://schemas.openxmlformats.org/officeDocument/2006/relationships/hyperlink" Target="https://github.com/torvalds/linux/commit/cb090e64cf25602b9adaf32d5dfc9c8bec493cd1" TargetMode="External"/><Relationship Id="rId70" Type="http://schemas.openxmlformats.org/officeDocument/2006/relationships/hyperlink" Target="https://git.kernel.org/pub/scm/linux/kernel/git/torvalds/linux.git/commit/drivers/bluetooth/btsdio.c?id=73f7b171b7c09139eb3c6a5677c200dc1be5f318" TargetMode="External"/><Relationship Id="rId37" Type="http://schemas.openxmlformats.org/officeDocument/2006/relationships/hyperlink" Target="https://github.com/torvalds/linux/commit/4b41a9d0fe3db5f91078a380f62f0572c3ecf2dd" TargetMode="External"/><Relationship Id="rId36" Type="http://schemas.openxmlformats.org/officeDocument/2006/relationships/hyperlink" Target="https://github.com/torvalds/linux/commit/c24968734abfed81c8f93dc5f44a7b7a9aecadfa" TargetMode="External"/><Relationship Id="rId39" Type="http://schemas.openxmlformats.org/officeDocument/2006/relationships/hyperlink" Target="https://patchwork.kernel.org/project/linux-wireless/patch/20231208043433.271449-1-hdthky0@gmail.com/" TargetMode="External"/><Relationship Id="rId38" Type="http://schemas.openxmlformats.org/officeDocument/2006/relationships/hyperlink" Target="https://github.com/torvalds/linux/commit/fa0ef93868a6062babe1144df2807a8b1d4924d2" TargetMode="External"/><Relationship Id="rId62" Type="http://schemas.openxmlformats.org/officeDocument/2006/relationships/hyperlink" Target="https://lore.kernel.org/lkml/ZD1xyZxb3rHot8PV@redhat.com/t/" TargetMode="External"/><Relationship Id="rId61" Type="http://schemas.openxmlformats.org/officeDocument/2006/relationships/hyperlink" Target="https://git.kernel.org/pub/scm/linux/kernel/git/torvalds/linux.git/commit/?id=90cbed5247439a966b645b34eb0a2e037836ea8e" TargetMode="External"/><Relationship Id="rId20" Type="http://schemas.openxmlformats.org/officeDocument/2006/relationships/hyperlink" Target="https://lore.kernel.org/all/87bkj9u57j.wl-tiwai@suse.de/" TargetMode="External"/><Relationship Id="rId64" Type="http://schemas.openxmlformats.org/officeDocument/2006/relationships/hyperlink" Target="https://www.spinics.net/lists/linux-rdma/msg114749.html" TargetMode="External"/><Relationship Id="rId63" Type="http://schemas.openxmlformats.org/officeDocument/2006/relationships/hyperlink" Target="https://github.com/torvalds/linux/commit/92fbb6d1296f" TargetMode="External"/><Relationship Id="rId22" Type="http://schemas.openxmlformats.org/officeDocument/2006/relationships/hyperlink" Target="https://lore.kernel.org/all/CA+UBctCZok5FSQ=LPRA+A-jocW=L8FuMVZ_7MNqhh483P5yN8A@mail.gmail.com/" TargetMode="External"/><Relationship Id="rId66" Type="http://schemas.openxmlformats.org/officeDocument/2006/relationships/hyperlink" Target="https://github.com/torvalds/linux/commit/180a6a3ee60a" TargetMode="External"/><Relationship Id="rId21" Type="http://schemas.openxmlformats.org/officeDocument/2006/relationships/hyperlink" Target="https://git.kernel.org/pub/scm/linux/kernel/git/torvalds/linux.git/commit/drivers/bluetooth/hci_ldisc.c?id=56897b217a1d0a91c9920cb418d6b3fe922f590a" TargetMode="External"/><Relationship Id="rId65" Type="http://schemas.openxmlformats.org/officeDocument/2006/relationships/hyperlink" Target="https://www.spinics.net/lists/linux-scsi/msg181542.html" TargetMode="External"/><Relationship Id="rId24" Type="http://schemas.openxmlformats.org/officeDocument/2006/relationships/hyperlink" Target="https://git.kernel.org/pub/scm/linux/kernel/git/torvalds/linux.git/commit/?id=06615d11cc78162dfd5116efb71f29eb29502d37" TargetMode="External"/><Relationship Id="rId68" Type="http://schemas.openxmlformats.org/officeDocument/2006/relationships/hyperlink" Target="https://github.com/torvalds/linux/commit/b04e75a4a8a81887386a0d2dbf605a48e779d2a0" TargetMode="External"/><Relationship Id="rId23" Type="http://schemas.openxmlformats.org/officeDocument/2006/relationships/hyperlink" Target="https://lore.kernel.org/all/CA+UBctDXyiosaiR7YNKCs8k0aWu4gU+YutRcnC+TDJkXpHjQag@mail.gmail.com/" TargetMode="External"/><Relationship Id="rId67" Type="http://schemas.openxmlformats.org/officeDocument/2006/relationships/hyperlink" Target="https://github.com/torvalds/linux/commit/05b252cccb2e5c3f56119d25de684b4f810ba4" TargetMode="External"/><Relationship Id="rId60" Type="http://schemas.openxmlformats.org/officeDocument/2006/relationships/hyperlink" Target="https://git.kernel.org/pub/scm/linux/kernel/git/torvalds/linux.git/commit/?id=63264422785021704c39b38f65a78ab9e4a186d7" TargetMode="External"/><Relationship Id="rId26" Type="http://schemas.openxmlformats.org/officeDocument/2006/relationships/hyperlink" Target="https://patchwork.kernel.org/project/linux-fpga/patch/20230206054326.89323-1-k1rh4.lee@gmail.com/" TargetMode="External"/><Relationship Id="rId25" Type="http://schemas.openxmlformats.org/officeDocument/2006/relationships/hyperlink" Target="https://git.kernel.org/pub/scm/linux/kernel/git/torvalds/linux.git/commit/drivers/media/usb/dvb-usb/az6027.c?id=858e97d7956d17a2cb56a9413468704a4d5abfe1" TargetMode="External"/><Relationship Id="rId69" Type="http://schemas.openxmlformats.org/officeDocument/2006/relationships/hyperlink" Target="https://lore.kernel.org/all/20230312160837.2040857-1-zyytlz.wz@163.com/" TargetMode="External"/><Relationship Id="rId28" Type="http://schemas.openxmlformats.org/officeDocument/2006/relationships/hyperlink" Target="https://patchwork.kernel.org/project/linux-wireless/patch/20230110173007.57110-1-szymon.heidrich@gmail.com/" TargetMode="External"/><Relationship Id="rId27" Type="http://schemas.openxmlformats.org/officeDocument/2006/relationships/hyperlink" Target="https://lore.kernel.org/all/20230125-hid-unregister-leds-v1-1-9a5192dcef16@diag.uniroma1.it/" TargetMode="External"/><Relationship Id="rId29" Type="http://schemas.openxmlformats.org/officeDocument/2006/relationships/hyperlink" Target="https://lkml.org/lkml/2023/1/1/169" TargetMode="External"/><Relationship Id="rId51" Type="http://schemas.openxmlformats.org/officeDocument/2006/relationships/hyperlink" Target="https://www.spinics.net/lists/stable-commits/msg285184.html" TargetMode="External"/><Relationship Id="rId50" Type="http://schemas.openxmlformats.org/officeDocument/2006/relationships/hyperlink" Target="https://git.kernel.org/pub/scm/linux/kernel/git/torvalds/linux.git/commit/?id=363a5328f4b0" TargetMode="External"/><Relationship Id="rId53" Type="http://schemas.openxmlformats.org/officeDocument/2006/relationships/hyperlink" Target="https://git.kernel.org/pub/scm/linux/kernel/git/torvalds/linux.git/commit/?id=b3d40c3ec3dc4ad78017de6c3a38979f57aaaab8" TargetMode="External"/><Relationship Id="rId52" Type="http://schemas.openxmlformats.org/officeDocument/2006/relationships/hyperlink" Target="https://git.kernel.org/pub/scm/linux/kernel/git/torvalds/linux.git/commit/?id=b0576ade3aaf24b376ea1a4406ae138e2a22b0c0" TargetMode="External"/><Relationship Id="rId11" Type="http://schemas.openxmlformats.org/officeDocument/2006/relationships/hyperlink" Target="https://git.kernel.org/pub/scm/linux/kernel/git/torvalds/linux.git/commit/?id=50d0a7aea4809cef87979d4669911276aa23b71f" TargetMode="External"/><Relationship Id="rId55" Type="http://schemas.openxmlformats.org/officeDocument/2006/relationships/hyperlink" Target="https://git.kernel.org/pub/scm/linux/kernel/git/torvalds/linux.git/commit/?id=d839f0811a31322c087a859c2b181e2383daa7be" TargetMode="External"/><Relationship Id="rId10" Type="http://schemas.openxmlformats.org/officeDocument/2006/relationships/hyperlink" Target="https://lore.kernel.org/lkml/cca0b40b-d6f8-54c7-1e46-83cb62d0a2f1@huawei.com/T/" TargetMode="External"/><Relationship Id="rId54" Type="http://schemas.openxmlformats.org/officeDocument/2006/relationships/hyperlink" Target="https://git.kernel.org/pub/scm/linux/kernel/git/torvalds/linux.git/commit/?id=53ffa6a9f83b2170c60591da1ead8791d5a42e81" TargetMode="External"/><Relationship Id="rId13" Type="http://schemas.openxmlformats.org/officeDocument/2006/relationships/hyperlink" Target="https://git.kernel.org/pub/scm/linux/kernel/git/torvalds/linux.git/commit/?id=30cf57da176cca80f11df0d9b7f71581fe601389" TargetMode="External"/><Relationship Id="rId57" Type="http://schemas.openxmlformats.org/officeDocument/2006/relationships/hyperlink" Target="https://patchwork.kernel.org/project/linux-pm/patch/20230323174026.950622-1-krzysztof.kozlowski@linaro.org/" TargetMode="External"/><Relationship Id="rId12" Type="http://schemas.openxmlformats.org/officeDocument/2006/relationships/hyperlink" Target="https://git.kernel.org/pub/scm/linux/kernel/git/torvalds/linux.git/commit/?id=5abda7a16698d4d1f47af1168d8fa2c640116b4a" TargetMode="External"/><Relationship Id="rId56" Type="http://schemas.openxmlformats.org/officeDocument/2006/relationships/hyperlink" Target="https://git.kernel.org/pub/scm/linux/kernel/git/torvalds/linux.git/commit/drivers/net/wireless/mediatek/mt76/mt7921/init.c?id=2ceb76f734e37833824b7fab6af17c999eb48d2b" TargetMode="External"/><Relationship Id="rId15" Type="http://schemas.openxmlformats.org/officeDocument/2006/relationships/hyperlink" Target="https://git.kernel.org/pub/scm/linux/kernel/git/torvalds/linux.git/commit/drivers/gpu/drm/vmwgfx/vmwgfx_bo.c?h=v6.4-rc1&amp;id=9ef8d83e8e25d5f1811b3a38eb1484f85f64296c" TargetMode="External"/><Relationship Id="rId59" Type="http://schemas.openxmlformats.org/officeDocument/2006/relationships/hyperlink" Target="https://github.com/torvalds/linux/commit/b7c81f80246fac44077166f3e07103affe6db8ff" TargetMode="External"/><Relationship Id="rId14" Type="http://schemas.openxmlformats.org/officeDocument/2006/relationships/hyperlink" Target="https://git.kernel.org/pub/scm/linux/kernel/git/torvalds/linux.git/commit/drivers/gpu/drm/vmwgfx/vmwgfx_bo.c?h=v6.4-rc1&amp;id=9ef8d83e8e25d5f1811b3a38eb1484f85f64296c" TargetMode="External"/><Relationship Id="rId58" Type="http://schemas.openxmlformats.org/officeDocument/2006/relationships/hyperlink" Target="https://git.kernel.org/pub/scm/linux/kernel/git/torvalds/linux.git/commit/?id=93340e10b9c5fc86730d149636e0aa8b47bb5a34" TargetMode="External"/><Relationship Id="rId17" Type="http://schemas.openxmlformats.org/officeDocument/2006/relationships/hyperlink" Target="https://git.kernel.org/pub/scm/linux/kernel/git/torvalds/linux.git/commit/drivers/iommu/iommufd/io_pagetable.c?id=804ca14d04df09bf7924bacc5ad22a4bed80c94f" TargetMode="External"/><Relationship Id="rId16" Type="http://schemas.openxmlformats.org/officeDocument/2006/relationships/hyperlink" Target="https://git.kernel.org/pub/scm/linux/kernel/git/torvalds/linux.git/commit/?id=47c29d69212911f50bdcdd0564b5999a559010d4" TargetMode="External"/><Relationship Id="rId19" Type="http://schemas.openxmlformats.org/officeDocument/2006/relationships/hyperlink" Target="https://lore.kernel.org/all/CA+UBctD_w=75wChmePZHp7KsBSNPWYGDBtzHPRPPtaFoqhGvXA@mail.gmail.com/" TargetMode="External"/><Relationship Id="rId18" Type="http://schemas.openxmlformats.org/officeDocument/2006/relationships/hyperlink" Target="https://git.kernel.org/pub/scm/linux/kernel/git/torvalds/linux.git/commit/?id=6b6bc5b8bd2d4ca9e1efa9ae0f98a0b0687ace75"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github.com/torvalds/linux/commit/75e5b4849b81e19e9efe1654b30d7f3151c33c2c" TargetMode="External"/><Relationship Id="rId42" Type="http://schemas.openxmlformats.org/officeDocument/2006/relationships/hyperlink" Target="https://github.com/torvalds/linux/commit/501e38a5531efbd77d5c73c0ba838a889bfc1d74" TargetMode="External"/><Relationship Id="rId41" Type="http://schemas.openxmlformats.org/officeDocument/2006/relationships/hyperlink" Target="https://github.com/torvalds/linux/commit/29eb31542787e1019208a2e1047bb7c76c069536" TargetMode="External"/><Relationship Id="rId44" Type="http://schemas.openxmlformats.org/officeDocument/2006/relationships/hyperlink" Target="https://git.kernel.org/pub/scm/linux/kernel/git/pabeni/net-next.git/commit/?id=17a5f6a78dc7b8db385de346092d7d9f9dc24df6" TargetMode="External"/><Relationship Id="rId43" Type="http://schemas.openxmlformats.org/officeDocument/2006/relationships/hyperlink" Target="https://seclists.org/oss-sec/2022/q4/att-174/xsa423-linux.patch" TargetMode="External"/><Relationship Id="rId46" Type="http://schemas.openxmlformats.org/officeDocument/2006/relationships/hyperlink" Target="https://git.kernel.org/pub/scm/linux/kernel/git/klassert/ipsec-next.git/commit/?id=4f5d33f4f798b1c6d92b613f0087f639d9836971" TargetMode="External"/><Relationship Id="rId45" Type="http://schemas.openxmlformats.org/officeDocument/2006/relationships/hyperlink" Target="https://git.kernel.org/pub/scm/linux/kernel/git/klassert/ipsec-next.git/commit/?id=3f4093e2bf4673f218c0bf17d8362337c400e77b" TargetMode="External"/><Relationship Id="rId1" Type="http://schemas.openxmlformats.org/officeDocument/2006/relationships/hyperlink" Target="https://github.com/torvalds/linux/commit/f9b62f9843c7b0afdaecabbcebf1dbba18599408" TargetMode="External"/><Relationship Id="rId2" Type="http://schemas.openxmlformats.org/officeDocument/2006/relationships/hyperlink" Target="https://github.com/torvalds/linux/commit/cd21d99e595ec1d8721e1058dcdd4f1f7de1d793" TargetMode="External"/><Relationship Id="rId3" Type="http://schemas.openxmlformats.org/officeDocument/2006/relationships/hyperlink" Target="https://github.com/torvalds/linux/commit/051ae669e4505abbe05165bebf6be7922de11f41" TargetMode="External"/><Relationship Id="rId4" Type="http://schemas.openxmlformats.org/officeDocument/2006/relationships/hyperlink" Target="https://github.com/torvalds/linux/commit/0cdfa9e6f0915e3d243e2393bfa8a22e12d553b0" TargetMode="External"/><Relationship Id="rId9" Type="http://schemas.openxmlformats.org/officeDocument/2006/relationships/hyperlink" Target="https://lore.kernel.org/linux-media/20221115131822.6640-2-imv4bel@gmail.com/" TargetMode="External"/><Relationship Id="rId48" Type="http://schemas.openxmlformats.org/officeDocument/2006/relationships/hyperlink" Target="https://git.kernel.org/pub/scm/linux/kernel/git/torvalds/linux.git/commit/?id=945a9a8e448b65bec055d37eba58f711b39f66f0" TargetMode="External"/><Relationship Id="rId47" Type="http://schemas.openxmlformats.org/officeDocument/2006/relationships/hyperlink" Target="https://git.kernel.org/pub/scm/linux/kernel/git/bpf/bpf-next.git/commit/?id=93e2be344a7db169b7119de21ac1bf253b8c6907" TargetMode="External"/><Relationship Id="rId49" Type="http://schemas.openxmlformats.org/officeDocument/2006/relationships/hyperlink" Target="https://git.kernel.org/pub/scm/linux/kernel/git/bluetooth/bluetooth-next.git/commit/?id=2568a7e0832ee30b0a351016d03062ab4e0e0a3f" TargetMode="External"/><Relationship Id="rId5" Type="http://schemas.openxmlformats.org/officeDocument/2006/relationships/hyperlink" Target="https://lore.kernel.org/linux-media/20221121063308.GA33821@ubuntu/T/" TargetMode="External"/><Relationship Id="rId6" Type="http://schemas.openxmlformats.org/officeDocument/2006/relationships/hyperlink" Target="https://lore.kernel.org/all/20221022175404.GA375335@ubuntu/" TargetMode="External"/><Relationship Id="rId7" Type="http://schemas.openxmlformats.org/officeDocument/2006/relationships/hyperlink" Target="https://lore.kernel.org/linux-media/20221115131822.6640-5-imv4bel@gmail.com/" TargetMode="External"/><Relationship Id="rId8" Type="http://schemas.openxmlformats.org/officeDocument/2006/relationships/hyperlink" Target="https://lore.kernel.org/linux-media/20221115131822.6640-3-imv4bel@gmail.com/" TargetMode="External"/><Relationship Id="rId73" Type="http://schemas.openxmlformats.org/officeDocument/2006/relationships/hyperlink" Target="https://lore.kernel.org/all/20220216084038.15635-1-tcs.kernel@gmail.com/" TargetMode="External"/><Relationship Id="rId72" Type="http://schemas.openxmlformats.org/officeDocument/2006/relationships/hyperlink" Target="https://git.kernel.org/pub/scm/linux/kernel/git/torvalds/linux.git/commit/?id=3e0588c291d6ce225f2b891753ca41d45ba42469" TargetMode="External"/><Relationship Id="rId31" Type="http://schemas.openxmlformats.org/officeDocument/2006/relationships/hyperlink" Target="https://github.com/torvalds/linux/commit/c70222752228a62135cee3409dccefd494a24646" TargetMode="External"/><Relationship Id="rId75" Type="http://schemas.openxmlformats.org/officeDocument/2006/relationships/hyperlink" Target="https://github.com/torvalds/linux/commit/2287a51ba822384834dafc1c798453375d1107c7" TargetMode="External"/><Relationship Id="rId30" Type="http://schemas.openxmlformats.org/officeDocument/2006/relationships/hyperlink" Target="https://github.com/torvalds/linux/commit/8700af2cc18c919b2a83e74e0479038fd113c15d" TargetMode="External"/><Relationship Id="rId74" Type="http://schemas.openxmlformats.org/officeDocument/2006/relationships/hyperlink" Target="https://git.kernel.org/pub/scm/linux/kernel/git/torvalds/linux.git/commit/?id=42933c8aa14be1caa9eda41f65cde8a3a95d3e39" TargetMode="External"/><Relationship Id="rId33" Type="http://schemas.openxmlformats.org/officeDocument/2006/relationships/hyperlink" Target="https://github.com/torvalds/linux/commit/3d3925ff6433f98992685a9679613a2cc97f3ce2" TargetMode="External"/><Relationship Id="rId77" Type="http://schemas.openxmlformats.org/officeDocument/2006/relationships/drawing" Target="../drawings/drawing5.xml"/><Relationship Id="rId32" Type="http://schemas.openxmlformats.org/officeDocument/2006/relationships/hyperlink" Target="https://github.com/torvalds/linux/commit/04c9b00ba83594a29813d6b1fb8fdc93a3915174" TargetMode="External"/><Relationship Id="rId76" Type="http://schemas.openxmlformats.org/officeDocument/2006/relationships/hyperlink" Target="https://github.com/torvalds/linux/commit/505d9dcb0f7ddf9d075e729523a33d38642ae680" TargetMode="External"/><Relationship Id="rId35" Type="http://schemas.openxmlformats.org/officeDocument/2006/relationships/hyperlink" Target="https://github.com/torvalds/linux/commit/7f14c7227f342d9932f9b918893c8814f86d2a0d" TargetMode="External"/><Relationship Id="rId34" Type="http://schemas.openxmlformats.org/officeDocument/2006/relationships/hyperlink" Target="https://git.kernel.org/pub/scm/linux/kernel/git/torvalds/linux.git/commit/?id=817b8b9c5396d2b2d92311b46719aad5d3339dbe" TargetMode="External"/><Relationship Id="rId71" Type="http://schemas.openxmlformats.org/officeDocument/2006/relationships/hyperlink" Target="https://github.com/torvalds/linux/commit/efe4186e6a1b54bf38b9e05450d43b0da1fd7739" TargetMode="External"/><Relationship Id="rId70" Type="http://schemas.openxmlformats.org/officeDocument/2006/relationships/hyperlink" Target="https://www.openwall.com/lists/oss-security/2022/04/12/3" TargetMode="External"/><Relationship Id="rId37" Type="http://schemas.openxmlformats.org/officeDocument/2006/relationships/hyperlink" Target="https://git.kernel.org/pub/scm/linux/kernel/git/torvalds/linux.git/commit/?id=1d0688421449718c6c5f46e458a378c9b530ba18" TargetMode="External"/><Relationship Id="rId36" Type="http://schemas.openxmlformats.org/officeDocument/2006/relationships/hyperlink" Target="https://git.kernel.org/pub/scm/linux/kernel/git/torvalds/linux.git/commit/?id=e9da0b56fe27206b49f39805f7dcda8a89379062" TargetMode="External"/><Relationship Id="rId39" Type="http://schemas.openxmlformats.org/officeDocument/2006/relationships/hyperlink" Target="https://github.com/torvalds/linux/commit/38ea1eac7d88072bbffb630e2b3db83ca649b826" TargetMode="External"/><Relationship Id="rId38" Type="http://schemas.openxmlformats.org/officeDocument/2006/relationships/hyperlink" Target="https://github.com/torvalds/linux/commit/4fbcc1a4cb20fe26ad0225679c536c80f1648221" TargetMode="External"/><Relationship Id="rId62" Type="http://schemas.openxmlformats.org/officeDocument/2006/relationships/hyperlink" Target="https://git.kernel.org/pub/scm/linux/kernel/git/torvalds/linux.git/commit/?h=v5.19-rc2&amp;id=407ecd1bd726f240123f704620d46e285ff30dd9" TargetMode="External"/><Relationship Id="rId61" Type="http://schemas.openxmlformats.org/officeDocument/2006/relationships/hyperlink" Target="https://git.kernel.org/pub/scm/linux/kernel/git/torvalds/linux.git/commit/?h=v5.19-rc2&amp;id=886e44c9298a6b428ae046e2fa092ca52e822e6a" TargetMode="External"/><Relationship Id="rId20" Type="http://schemas.openxmlformats.org/officeDocument/2006/relationships/hyperlink" Target="https://github.com/torvalds/linux/commit/9cb636b5f6a8cc6d1b50809ec8f8d33ae0c84c95" TargetMode="External"/><Relationship Id="rId64" Type="http://schemas.openxmlformats.org/officeDocument/2006/relationships/hyperlink" Target="https://git.kernel.org/pub/scm/linux/kernel/git/torvalds/linux.git/commit/?h=v5.19-rc2&amp;id=4a9800c81d2f34afb66b4b42e0330ae8298019a2" TargetMode="External"/><Relationship Id="rId63" Type="http://schemas.openxmlformats.org/officeDocument/2006/relationships/hyperlink" Target="https://git.kernel.org/pub/scm/linux/kernel/git/torvalds/linux.git/commit/?h=v5.19-rc2&amp;id=7694a7de22c53a312ea98960fcafc6ec62046531" TargetMode="External"/><Relationship Id="rId22" Type="http://schemas.openxmlformats.org/officeDocument/2006/relationships/hyperlink" Target="https://github.com/torvalds/linux/commit/a09d2d00af53b43c6f11e6ab3cb58443c2cac8a7" TargetMode="External"/><Relationship Id="rId66" Type="http://schemas.openxmlformats.org/officeDocument/2006/relationships/hyperlink" Target="https://git.kernel.org/pub/scm/linux/kernel/git/deller/linux-fbdev.git/commit/?h=for-next&amp;id=bd771cf5c4254511cc4abb88f3dab3bd58bdf8e8" TargetMode="External"/><Relationship Id="rId21" Type="http://schemas.openxmlformats.org/officeDocument/2006/relationships/hyperlink" Target="https://patchwork.freedesktop.org/patch/514388/" TargetMode="External"/><Relationship Id="rId65" Type="http://schemas.openxmlformats.org/officeDocument/2006/relationships/hyperlink" Target="https://git.kernel.org/pub/scm/linux/kernel/git/torvalds/linux.git/commit/?h=v5.19-rc2&amp;id=e6a21a14106d9718aa4f8e115b1e474888eeba44" TargetMode="External"/><Relationship Id="rId24" Type="http://schemas.openxmlformats.org/officeDocument/2006/relationships/hyperlink" Target="https://bugzilla.openanolis.cn/show_bug.cgi?id=2073" TargetMode="External"/><Relationship Id="rId68" Type="http://schemas.openxmlformats.org/officeDocument/2006/relationships/hyperlink" Target="https://github.com/torvalds/linux/commit/d270453a0d9ec10bb8a802a142fb1b3601a83098" TargetMode="External"/><Relationship Id="rId23" Type="http://schemas.openxmlformats.org/officeDocument/2006/relationships/hyperlink" Target="https://bugzilla.openanolis.cn/show_bug.cgi?id=2074" TargetMode="External"/><Relationship Id="rId67" Type="http://schemas.openxmlformats.org/officeDocument/2006/relationships/hyperlink" Target="https://lore.kernel.org/lkml/20220831154923.97809-1-maxime.coquelin@redhat.com/T/" TargetMode="External"/><Relationship Id="rId60" Type="http://schemas.openxmlformats.org/officeDocument/2006/relationships/hyperlink" Target="https://git.kernel.org/pub/scm/linux/kernel/git/torvalds/linux.git/commit/?h=v5.19-rc2&amp;id=abfaf0eee97925905e742aa3b0b72e04a918fa9e" TargetMode="External"/><Relationship Id="rId26" Type="http://schemas.openxmlformats.org/officeDocument/2006/relationships/hyperlink" Target="https://github.com/torvalds/linux/commit/14abdfae508228a7307f7491b5c4215ae70c6542" TargetMode="External"/><Relationship Id="rId25" Type="http://schemas.openxmlformats.org/officeDocument/2006/relationships/hyperlink" Target="https://bugzilla.openanolis.cn/show_bug.cgi?id=2072" TargetMode="External"/><Relationship Id="rId69" Type="http://schemas.openxmlformats.org/officeDocument/2006/relationships/hyperlink" Target="https://git.kernel.org/pub/scm/linux/kernel/git/torvalds/linux.git/commit/?id=ecd1735f14d6ac868ae5d8b7a2bf193fa11f388b" TargetMode="External"/><Relationship Id="rId28" Type="http://schemas.openxmlformats.org/officeDocument/2006/relationships/hyperlink" Target="https://github.com/torvalds/linux/commit/1680939e9ecf7764fba8689cfb3429c2fe2bb23c" TargetMode="External"/><Relationship Id="rId27" Type="http://schemas.openxmlformats.org/officeDocument/2006/relationships/hyperlink" Target="https://github.com/torvalds/linux/commit/c2eecefec5df1306eafce28ccdf1ca159a552ecc" TargetMode="External"/><Relationship Id="rId29" Type="http://schemas.openxmlformats.org/officeDocument/2006/relationships/hyperlink" Target="https://github.com/torvalds/linux/commit/233087ca063686964a53c829d547c7571e3f67bf" TargetMode="External"/><Relationship Id="rId51" Type="http://schemas.openxmlformats.org/officeDocument/2006/relationships/hyperlink" Target="https://git.kernel.org/pub/scm/linux/kernel/git/bpf/bpf-next.git/commit/?id=12aece8b01507a2d357a1861f470e83621fbb6f2" TargetMode="External"/><Relationship Id="rId50" Type="http://schemas.openxmlformats.org/officeDocument/2006/relationships/hyperlink" Target="https://git.kernel.org/pub/scm/linux/kernel/git/klassert/ipsec-next.git/commit/?id=02e1a114fdb71e59ee6770294166c30d437bf86a" TargetMode="External"/><Relationship Id="rId53" Type="http://schemas.openxmlformats.org/officeDocument/2006/relationships/hyperlink" Target="https://git.kernel.org/pub/scm/linux/kernel/git/torvalds/linux.git/commit/?h=v5.19-rc2&amp;id=73c3ed7495c67b8fbdc31cf58e6ca8757df31a33" TargetMode="External"/><Relationship Id="rId52" Type="http://schemas.openxmlformats.org/officeDocument/2006/relationships/hyperlink" Target="https://git.kernel.org/pub/scm/linux/kernel/git/pabeni/net-next.git/commit/?id=e16b859872b87650bb55b12cca5a5fcdc49c1442" TargetMode="External"/><Relationship Id="rId11" Type="http://schemas.openxmlformats.org/officeDocument/2006/relationships/hyperlink" Target="https://lore.kernel.org/lkml/20220919101825.GA313940@ubuntu/" TargetMode="External"/><Relationship Id="rId55" Type="http://schemas.openxmlformats.org/officeDocument/2006/relationships/hyperlink" Target="https://git.kernel.org/pub/scm/linux/kernel/git/torvalds/linux.git/commit/?h=v5.19-rc2&amp;id=e25a89f743b18c029bfbe5e1663ae0c7190912b0" TargetMode="External"/><Relationship Id="rId10" Type="http://schemas.openxmlformats.org/officeDocument/2006/relationships/hyperlink" Target="https://lore.kernel.org/linux-media/20221115131822.6640-1-imv4bel@gmail.com/" TargetMode="External"/><Relationship Id="rId54" Type="http://schemas.openxmlformats.org/officeDocument/2006/relationships/hyperlink" Target="https://git.kernel.org/pub/scm/linux/kernel/git/torvalds/linux.git/commit/?h=v5.19-rc2&amp;id=ed713e2bc093239ccd380c2ce8ae9e4162f5c037" TargetMode="External"/><Relationship Id="rId13" Type="http://schemas.openxmlformats.org/officeDocument/2006/relationships/hyperlink" Target="https://lore.kernel.org/lkml/20220919040701.GA302806@ubuntu/" TargetMode="External"/><Relationship Id="rId57" Type="http://schemas.openxmlformats.org/officeDocument/2006/relationships/hyperlink" Target="https://git.kernel.org/pub/scm/linux/kernel/git/torvalds/linux.git/commit/?h=v5.19-rc2&amp;id=6dee930f6f6776d1e5a7edf542c6863b47d9f078" TargetMode="External"/><Relationship Id="rId12" Type="http://schemas.openxmlformats.org/officeDocument/2006/relationships/hyperlink" Target="https://lore.kernel.org/lkml/20220919040457.GA302681@ubuntu/" TargetMode="External"/><Relationship Id="rId56" Type="http://schemas.openxmlformats.org/officeDocument/2006/relationships/hyperlink" Target="https://git.kernel.org/pub/scm/linux/kernel/git/torvalds/linux.git/commit/?h=v5.19-rc2&amp;id=c8c80c996182239ff9b05eda4db50184cf3b2e99" TargetMode="External"/><Relationship Id="rId15" Type="http://schemas.openxmlformats.org/officeDocument/2006/relationships/hyperlink" Target="https://lore.kernel.org/all/20220904193115.GA28134@ubuntu/t/" TargetMode="External"/><Relationship Id="rId59" Type="http://schemas.openxmlformats.org/officeDocument/2006/relationships/hyperlink" Target="https://git.kernel.org/pub/scm/linux/kernel/git/torvalds/linux.git/commit/?h=v5.19-rc2&amp;id=f94b47c6bde624d6c07f43054087607c52054a95" TargetMode="External"/><Relationship Id="rId14" Type="http://schemas.openxmlformats.org/officeDocument/2006/relationships/hyperlink" Target="https://git.kernel.org/pub/scm/linux/kernel/git/torvalds/linux.git/commit/?id=a659daf63d16aa883be42f3f34ff84235c302198" TargetMode="External"/><Relationship Id="rId58" Type="http://schemas.openxmlformats.org/officeDocument/2006/relationships/hyperlink" Target="https://lore.kernel.org/linux-staging/92a9442a-cece-4179-fbdc-3c9188da073e@redhat.com/" TargetMode="External"/><Relationship Id="rId17" Type="http://schemas.openxmlformats.org/officeDocument/2006/relationships/hyperlink" Target="https://lore.kernel.org/lkml/20220919040251.GA302541@ubuntu/T/" TargetMode="External"/><Relationship Id="rId16" Type="http://schemas.openxmlformats.org/officeDocument/2006/relationships/hyperlink" Target="https://lore.kernel.org/all/20220925133243.GA383897@ubuntu/T/" TargetMode="External"/><Relationship Id="rId19" Type="http://schemas.openxmlformats.org/officeDocument/2006/relationships/hyperlink" Target="https://lore.kernel.org/all/20220908145154.2284098-1-gregkh@linuxfoundation.org/" TargetMode="External"/><Relationship Id="rId18" Type="http://schemas.openxmlformats.org/officeDocument/2006/relationships/hyperlink" Target="https://lore.kernel.org/all/20220908132754.30532-1-tiwai@suse.d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re.kernel.org/lkml/20211215092501.1861229-1-jens.wiklander@linaro.org/" TargetMode="External"/><Relationship Id="rId2" Type="http://schemas.openxmlformats.org/officeDocument/2006/relationships/hyperlink" Target="https://patchwork.kernel.org/project/linux-wireless/patch/YX4CqjfRcTa6bVL+@Zekuns-MBP-16.fios-router.home/" TargetMode="External"/><Relationship Id="rId3" Type="http://schemas.openxmlformats.org/officeDocument/2006/relationships/hyperlink" Target="https://lore.kernel.org/netdev/163698540868.13805.17800408021782408762.git-patchwork-notify@kernel.org/T/" TargetMode="External"/><Relationship Id="rId4" Type="http://schemas.openxmlformats.org/officeDocument/2006/relationships/hyperlink" Target="https://git.kernel.org/pub/scm/linux/kernel/git/torvalds/linux.git/commit/?id=1f3e2e97c003f80c4b087092b225c8787ff91e4d" TargetMode="External"/><Relationship Id="rId9" Type="http://schemas.openxmlformats.org/officeDocument/2006/relationships/hyperlink" Target="https://github.com/torvalds/linux/commit/d0d62baa7f505bd4c59cd169692ff07ec49dde37" TargetMode="External"/><Relationship Id="rId5" Type="http://schemas.openxmlformats.org/officeDocument/2006/relationships/hyperlink" Target="https://github.com/torvalds/linux/commit/f23750b5b3d98653b31d4469592935ef6364ad67" TargetMode="External"/><Relationship Id="rId6" Type="http://schemas.openxmlformats.org/officeDocument/2006/relationships/hyperlink" Target="https://git.kernel.org/pub/scm/linux/kernel/git/torvalds/linux.git/commit/?id=b49a0e69a7b1a68c8d3f64097d06dabb770fec96" TargetMode="External"/><Relationship Id="rId7" Type="http://schemas.openxmlformats.org/officeDocument/2006/relationships/hyperlink" Target="https://git.kernel.org/pub/scm/linux/kernel/git/torvalds/linux.git/commit/?id=19d1532a187669ce86d5a2696eb7275310070793" TargetMode="External"/><Relationship Id="rId8" Type="http://schemas.openxmlformats.org/officeDocument/2006/relationships/hyperlink" Target="https://github.com/torvalds/linux/commit/c364df2489b8ef2f5e3159b1dff1ff1fdb16040d" TargetMode="External"/><Relationship Id="rId31" Type="http://schemas.openxmlformats.org/officeDocument/2006/relationships/hyperlink" Target="https://github.com/torvalds/linux/commit/5c455c5ab332773464d02ba17015acdca198f03d" TargetMode="External"/><Relationship Id="rId30" Type="http://schemas.openxmlformats.org/officeDocument/2006/relationships/hyperlink" Target="https://git.kernel.org/pub/scm/linux/kernel/git/torvalds/linux.git/commit/?id=f5449e74802c1112dea984aec8af7a33c4516af1" TargetMode="External"/><Relationship Id="rId33" Type="http://schemas.openxmlformats.org/officeDocument/2006/relationships/drawing" Target="../drawings/drawing6.xml"/><Relationship Id="rId32" Type="http://schemas.openxmlformats.org/officeDocument/2006/relationships/hyperlink" Target="https://git.kernel.org/pub/scm/linux/kernel/git/torvalds/linux.git/commit/?id=2896c93811e39d63a4d9b63ccf12a8fbc226e5e4" TargetMode="External"/><Relationship Id="rId20" Type="http://schemas.openxmlformats.org/officeDocument/2006/relationships/hyperlink" Target="https://git.kernel.org/pub/scm/linux/kernel/git/torvalds/linux.git/commit/?id=20c40794eb85ea29852d7bc37c55713802a543d6" TargetMode="External"/><Relationship Id="rId22" Type="http://schemas.openxmlformats.org/officeDocument/2006/relationships/hyperlink" Target="https://git.kernel.org/pub/scm/linux/kernel/git/torvalds/linux.git/commit/?id=688e8128b7a92df982709a4137ea4588d16f24aa" TargetMode="External"/><Relationship Id="rId21" Type="http://schemas.openxmlformats.org/officeDocument/2006/relationships/hyperlink" Target="https://git.kernel.org/pub/scm/linux/kernel/git/torvalds/linux.git/commit/?id=688e8128b7a92df982709a4137ea4588d16f24aa" TargetMode="External"/><Relationship Id="rId24" Type="http://schemas.openxmlformats.org/officeDocument/2006/relationships/hyperlink" Target="http://xenbits.xen.org/xsa/advisory-361.html" TargetMode="External"/><Relationship Id="rId23" Type="http://schemas.openxmlformats.org/officeDocument/2006/relationships/hyperlink" Target="https://bugzilla.redhat.com/show_bug.cgi?id=1929548" TargetMode="External"/><Relationship Id="rId26" Type="http://schemas.openxmlformats.org/officeDocument/2006/relationships/hyperlink" Target="https://git.kernel.org/pub/scm/linux/kernel/git/torvalds/linux.git/commit/drivers/block/xen-blkback/blkback.c?id=871997bc9e423f05c7da7c9178e62dde5df2a7f8" TargetMode="External"/><Relationship Id="rId25" Type="http://schemas.openxmlformats.org/officeDocument/2006/relationships/hyperlink" Target="https://git.kernel.org/pub/scm/linux/kernel/git/torvalds/linux.git/commit/drivers/net/xen-netback/netback.c?id=3194a1746e8aabe86075fd3c5e7cf1f4632d7f16" TargetMode="External"/><Relationship Id="rId28" Type="http://schemas.openxmlformats.org/officeDocument/2006/relationships/hyperlink" Target="https://git.kernel.org/pub/scm/linux/kernel/git/torvalds/linux.git/commit/?id=5de5b6ecf97a021f29403aa272cb4e03318ef586" TargetMode="External"/><Relationship Id="rId27" Type="http://schemas.openxmlformats.org/officeDocument/2006/relationships/hyperlink" Target="https://patchwork.freedesktop.org/patch/380782/" TargetMode="External"/><Relationship Id="rId29" Type="http://schemas.openxmlformats.org/officeDocument/2006/relationships/hyperlink" Target="https://git.kernel.org/pub/scm/linux/kernel/git/torvalds/linux.git/commit/?id=b98e762e3d71e893b221f871825dc64694cfb258" TargetMode="External"/><Relationship Id="rId11" Type="http://schemas.openxmlformats.org/officeDocument/2006/relationships/hyperlink" Target="https://github.com/torvalds/linux/commit/d00d8da5869a2608e97cfede094dfc5e11462a46" TargetMode="External"/><Relationship Id="rId10" Type="http://schemas.openxmlformats.org/officeDocument/2006/relationships/hyperlink" Target="https://github.com/torvalds/linux/commit/b5fdf5c6e6bee35837e160c00ac89327bdad031b" TargetMode="External"/><Relationship Id="rId13" Type="http://schemas.openxmlformats.org/officeDocument/2006/relationships/hyperlink" Target="https://seclists.org/oss-sec/2021/q1/268" TargetMode="External"/><Relationship Id="rId12" Type="http://schemas.openxmlformats.org/officeDocument/2006/relationships/hyperlink" Target="https://www.spinics.net/lists/linux-usb/msg202309.html" TargetMode="External"/><Relationship Id="rId15" Type="http://schemas.openxmlformats.org/officeDocument/2006/relationships/hyperlink" Target="https://git.kernel.org/pub/scm/linux/kernel/git/stable/linux.git/commit/?id=f6bbf0010ba004f5e90c7aefdebc0ee4bd3283b9" TargetMode="External"/><Relationship Id="rId14" Type="http://schemas.openxmlformats.org/officeDocument/2006/relationships/hyperlink" Target="https://git.kernel.org/pub/scm/linux/kernel/git/torvalds/linux.git/commit/?id=fb18802a338b36f675a388fc03d2aa504a0d0899" TargetMode="External"/><Relationship Id="rId17" Type="http://schemas.openxmlformats.org/officeDocument/2006/relationships/hyperlink" Target="https://git.kernel.org/pub/scm/linux/kernel/git/stable/linux.git/commit/?id=d8861bab48b6c1fc3cdbcab8ff9d1eaea43afe7f" TargetMode="External"/><Relationship Id="rId16" Type="http://schemas.openxmlformats.org/officeDocument/2006/relationships/hyperlink" Target="https://git.kernel.org/pub/scm/linux/kernel/git/stable/linux.git/commit/?id=9380afd6df70e24eacbdbde33afc6a3950965d22" TargetMode="External"/><Relationship Id="rId19" Type="http://schemas.openxmlformats.org/officeDocument/2006/relationships/hyperlink" Target="https://git.kernel.org/pub/scm/linux/kernel/git/torvalds/linux.git/commit/?id=74b6b20df8cfe90ada777d621b54c32e69e27cd7" TargetMode="External"/><Relationship Id="rId18" Type="http://schemas.openxmlformats.org/officeDocument/2006/relationships/hyperlink" Target="https://git.kernel.org/pub/scm/linux/kernel/git/torvalds/linux.git/commit/?id=cc7a0bb058b85ea03db87169c60c7cfdd5d3467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kernel.org/cgit/linux/kernel/git/torvalds/linux.git/commit/?id=28d76df18f0ad5bcf5fa48510b225f0ed262a99b" TargetMode="External"/><Relationship Id="rId2" Type="http://schemas.openxmlformats.org/officeDocument/2006/relationships/hyperlink" Target="https://git.kernel.org/cgit/linux/kernel/git/torvalds/linux.git/commit/?id=513dc792d6060d5ef572e43852683097a8420f56" TargetMode="External"/><Relationship Id="rId3" Type="http://schemas.openxmlformats.org/officeDocument/2006/relationships/hyperlink" Target="https://git.kernel.org/pub/scm/linux/kernel/git/torvalds/linux.git/commit/?id=54ffccbf053b5b6ca4f6e45094b942fab92a25fc" TargetMode="External"/><Relationship Id="rId4" Type="http://schemas.openxmlformats.org/officeDocument/2006/relationships/hyperlink" Target="https://git.kernel.org/pub/scm/linux/kernel/git/torvalds/linux.git/commit/?id=c8bcd9c5be24fb9e6132e97da5a35e55a83e36b9" TargetMode="External"/><Relationship Id="rId9" Type="http://schemas.openxmlformats.org/officeDocument/2006/relationships/hyperlink" Target="https://git.kernel.org/cgit/linux/kernel/git/torvalds/linux.git/commit/?id=f227e3ec3b5cad859ad15666874405e8c1bbc1d4" TargetMode="External"/><Relationship Id="rId5" Type="http://schemas.openxmlformats.org/officeDocument/2006/relationships/hyperlink" Target="https://lore.kernel.org/all/20201108153806.3140315-1-daniel.vetter@ffwll.ch/" TargetMode="External"/><Relationship Id="rId6" Type="http://schemas.openxmlformats.org/officeDocument/2006/relationships/hyperlink" Target="https://git.kernel.org/cgit/linux/kernel/git/torvalds/linux.git/commit/?id=d4122754442799187d5d537a9c039a49a67e57f1" TargetMode="External"/><Relationship Id="rId7" Type="http://schemas.openxmlformats.org/officeDocument/2006/relationships/hyperlink" Target="https://git.kernel.org/cgit/linux/kernel/git/torvalds/linux.git/commit/?id=073d0552ead5bfc7a3a9c01de590e924f11b5dd2" TargetMode="External"/><Relationship Id="rId8" Type="http://schemas.openxmlformats.org/officeDocument/2006/relationships/hyperlink" Target="https://git.kernel.org/pub/scm/linux/kernel/git/torvalds/linux.git/commit/?id=f44d04e696feaf13d192d942c4f14ad2e117065a" TargetMode="External"/><Relationship Id="rId30" Type="http://schemas.openxmlformats.org/officeDocument/2006/relationships/drawing" Target="../drawings/drawing7.xml"/><Relationship Id="rId20" Type="http://schemas.openxmlformats.org/officeDocument/2006/relationships/hyperlink" Target="https://github.com/torvalds/linux/commit/b102f0c522cf668c8382c56a4f771b37d011cda2" TargetMode="External"/><Relationship Id="rId22" Type="http://schemas.openxmlformats.org/officeDocument/2006/relationships/hyperlink" Target="https://git.kernel.org/cgit/linux/kernel/git/torvalds/linux.git/commit/?id=a246b4d547708f33ff4d4b9a7a5dbac741dc89d8" TargetMode="External"/><Relationship Id="rId21" Type="http://schemas.openxmlformats.org/officeDocument/2006/relationships/hyperlink" Target="https://git.kernel.org/cgit/linux/kernel/git/torvalds/linux.git/commit/?id=056ad39ee9253873522f6469c3364964a322912b" TargetMode="External"/><Relationship Id="rId24" Type="http://schemas.openxmlformats.org/officeDocument/2006/relationships/hyperlink" Target="https://github.com/torvalds/linux/commit/998912346c0da53a6dbb71fab3a138586b596b30" TargetMode="External"/><Relationship Id="rId23" Type="http://schemas.openxmlformats.org/officeDocument/2006/relationships/hyperlink" Target="https://git.kernel.org/cgit/linux/kernel/git/torvalds/linux.git/commit/?id=485b06aadb933190f4bc44e006076bc27a23f205" TargetMode="External"/><Relationship Id="rId26" Type="http://schemas.openxmlformats.org/officeDocument/2006/relationships/hyperlink" Target="https://git.kernel.org/cgit/linux/kernel/git/torvalds/linux.git/commit/?id=42d84c8490f9f0931786f1623191fcab397c3d64" TargetMode="External"/><Relationship Id="rId25" Type="http://schemas.openxmlformats.org/officeDocument/2006/relationships/hyperlink" Target="https://git.kernel.org/cgit/linux/kernel/git/torvalds/linux.git/commit/?id=b9258a2cece4ec1f020715fe3554bc2e360f6264" TargetMode="External"/><Relationship Id="rId28" Type="http://schemas.openxmlformats.org/officeDocument/2006/relationships/hyperlink" Target="https://git.kernel.org/pub/scm/linux/kernel/git/torvalds/linux.git/commit/drivers/tty/vt/vt.c?id=f8d1653daec02315e06d30246cff4af72e76e54e" TargetMode="External"/><Relationship Id="rId27" Type="http://schemas.openxmlformats.org/officeDocument/2006/relationships/hyperlink" Target="https://git.kernel.org/cgit/linux/kernel/git/torvalds/linux.git/commit/?id=ca1b409a3b8a190c13bb30ed3ad91585d434d8e2" TargetMode="External"/><Relationship Id="rId29" Type="http://schemas.openxmlformats.org/officeDocument/2006/relationships/hyperlink" Target="https://git.kernel.org/pub/scm/linux/kernel/git/torvalds/linux.git/commit/?id=7dc40713618c884bf07c030d1ab1f47a9dc1f310" TargetMode="External"/><Relationship Id="rId11" Type="http://schemas.openxmlformats.org/officeDocument/2006/relationships/hyperlink" Target="https://git.kernel.org/pub/scm/linux/kernel/git/torvalds/linux.git/commit/?id=f4c23a140d80ef5e6d3d1f8f57007649014b60fa" TargetMode="External"/><Relationship Id="rId10" Type="http://schemas.openxmlformats.org/officeDocument/2006/relationships/hyperlink" Target="https://git.kernel.org/pub/scm/linux/kernel/git/torvalds/linux.git/commit/?id=75b0cea7bf307f362057cc778efe89af4c615354" TargetMode="External"/><Relationship Id="rId13" Type="http://schemas.openxmlformats.org/officeDocument/2006/relationships/hyperlink" Target="https://git.kernel.org/pub/scm/linux/kernel/git/torvalds/linux.git/commit/?id=0ace17d56824165c7f4c68785d6b58971db954dd" TargetMode="External"/><Relationship Id="rId12" Type="http://schemas.openxmlformats.org/officeDocument/2006/relationships/hyperlink" Target="https://git.kernel.org/pub/scm/linux/kernel/git/torvalds/linux.git/commit/?id=28ebeb8db77035e058a510ce9bd17c2b9a009dba" TargetMode="External"/><Relationship Id="rId15" Type="http://schemas.openxmlformats.org/officeDocument/2006/relationships/hyperlink" Target="https://git.kernel.org/pub/scm/linux/kernel/git/torvalds/linux.git/commit/?id=15753588bcd4bbffae1cca33c8ced5722477fe1f" TargetMode="External"/><Relationship Id="rId14" Type="http://schemas.openxmlformats.org/officeDocument/2006/relationships/hyperlink" Target="https://git.kernel.org/pub/scm/linux/kernel/git/tip/tip.git/commit/?id=dad0bf9ce93fa40b667eccd3306783f4db4b932b" TargetMode="External"/><Relationship Id="rId17" Type="http://schemas.openxmlformats.org/officeDocument/2006/relationships/hyperlink" Target="https://git.kernel.org/pub/scm/linux/kernel/git/torvalds/linux.git/commit/?id=19b61392c5a852b4e8a0bf35aecb969983c5932d" TargetMode="External"/><Relationship Id="rId16" Type="http://schemas.openxmlformats.org/officeDocument/2006/relationships/hyperlink" Target="https://git.kernel.org/pub/scm/linux/kernel/git/torvalds/linux.git/commit/?id=be23e837333a914df3f24bf0b32e87b0331ab8d1" TargetMode="External"/><Relationship Id="rId19" Type="http://schemas.openxmlformats.org/officeDocument/2006/relationships/hyperlink" Target="https://github.com/torvalds/linux/commit/b70261a288ea4d2f4ac7cd04be08a9f0f2de4f4d" TargetMode="External"/><Relationship Id="rId18" Type="http://schemas.openxmlformats.org/officeDocument/2006/relationships/hyperlink" Target="https://git.kernel.org/cgit/linux/kernel/git/torvalds/linux.git/commit/?id=3a9b153c5591548612c3955c9600a98150c8187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kernel.org/pub/scm/linux/kernel/git/torvalds/linux.git/commit/?id=1957a85b0032a81e6482ca4aab883643b8dae06e" TargetMode="External"/><Relationship Id="rId2" Type="http://schemas.openxmlformats.org/officeDocument/2006/relationships/hyperlink" Target="https://git.kernel.org/pub/scm/linux/kernel/git/torvalds/linux.git/commit/?id=9453264ef58638ce8976121ac44c07a3ef375983" TargetMode="External"/><Relationship Id="rId3" Type="http://schemas.openxmlformats.org/officeDocument/2006/relationships/hyperlink" Target="https://git.kernel.org/pub/scm/linux/kernel/git/torvalds/linux.git/commit/?id=2e7682ebfc750177a4944eeb56e97a3f05734528" TargetMode="External"/><Relationship Id="rId4" Type="http://schemas.openxmlformats.org/officeDocument/2006/relationships/hyperlink" Target="https://git.kernel.org/pub/scm/linux/kernel/git/torvalds/linux.git/commit/?id=cb222aed03d798fc074be55e59d9a112338ee784" TargetMode="External"/><Relationship Id="rId5" Type="http://schemas.openxmlformats.org/officeDocument/2006/relationships/hyperlink" Target="https://git.kernel.org/pub/scm/linux/kernel/git/torvalds/linux.git/commit/?id=1b5e2423164b3670e8bc9174e4762d297990deff" TargetMode="External"/><Relationship Id="rId6" Type="http://schemas.openxmlformats.org/officeDocument/2006/relationships/hyperlink" Target="https://git.kernel.org/pub/scm/linux/kernel/git/torvalds/linux.git/commit/?id=88d987d6db2a14b191f4eb21cc623dae31e28e9d"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37.88"/>
    <col customWidth="1" min="3" max="3" width="54.75"/>
    <col customWidth="1" min="4" max="4" width="55.25"/>
    <col customWidth="1" min="5" max="5" width="34.88"/>
  </cols>
  <sheetData>
    <row r="1">
      <c r="A1" s="1" t="s">
        <v>0</v>
      </c>
      <c r="B1" s="1" t="s">
        <v>1</v>
      </c>
      <c r="C1" s="1" t="s">
        <v>2</v>
      </c>
      <c r="D1" s="1" t="s">
        <v>3</v>
      </c>
      <c r="E1" s="2" t="s">
        <v>4</v>
      </c>
    </row>
    <row r="2">
      <c r="A2" s="3" t="s">
        <v>5</v>
      </c>
      <c r="B2" s="3" t="s">
        <v>6</v>
      </c>
      <c r="C2" s="3" t="str">
        <f t="shared" ref="C2:C21" si="1">A2 &amp; " - " &amp; B2</f>
        <v>Protocol Violation - Missing protocol steps</v>
      </c>
      <c r="D2" s="3" t="s">
        <v>7</v>
      </c>
    </row>
    <row r="3">
      <c r="A3" s="3" t="s">
        <v>5</v>
      </c>
      <c r="B3" s="3" t="s">
        <v>8</v>
      </c>
      <c r="C3" s="3" t="str">
        <f t="shared" si="1"/>
        <v>Protocol Violation - Reference counting</v>
      </c>
      <c r="D3" s="4" t="s">
        <v>9</v>
      </c>
    </row>
    <row r="4">
      <c r="A4" s="3" t="s">
        <v>5</v>
      </c>
      <c r="B4" s="3" t="s">
        <v>10</v>
      </c>
      <c r="C4" s="3" t="str">
        <f t="shared" si="1"/>
        <v>Protocol Violation - Preemption and interrupts</v>
      </c>
      <c r="D4" s="3" t="s">
        <v>11</v>
      </c>
      <c r="E4" s="2" t="s">
        <v>12</v>
      </c>
    </row>
    <row r="5">
      <c r="A5" s="3" t="s">
        <v>5</v>
      </c>
      <c r="B5" s="3" t="s">
        <v>13</v>
      </c>
      <c r="C5" s="3" t="str">
        <f t="shared" si="1"/>
        <v>Protocol Violation - Race conditions</v>
      </c>
      <c r="D5" s="3" t="s">
        <v>14</v>
      </c>
      <c r="E5" s="2" t="s">
        <v>15</v>
      </c>
    </row>
    <row r="6">
      <c r="A6" s="3" t="s">
        <v>5</v>
      </c>
      <c r="B6" s="3" t="s">
        <v>16</v>
      </c>
      <c r="C6" s="3" t="str">
        <f t="shared" si="1"/>
        <v>Protocol Violation - Failure to yield</v>
      </c>
      <c r="D6" s="3" t="s">
        <v>17</v>
      </c>
    </row>
    <row r="7">
      <c r="A7" s="3" t="s">
        <v>5</v>
      </c>
      <c r="B7" s="3" t="s">
        <v>18</v>
      </c>
      <c r="C7" s="3" t="str">
        <f t="shared" si="1"/>
        <v>Protocol Violation - Sleeping in Atomic Contexts (SAC)</v>
      </c>
      <c r="D7" s="3" t="s">
        <v>19</v>
      </c>
    </row>
    <row r="8">
      <c r="A8" s="3" t="s">
        <v>5</v>
      </c>
      <c r="B8" s="3" t="s">
        <v>20</v>
      </c>
      <c r="C8" s="3" t="str">
        <f t="shared" si="1"/>
        <v>Protocol Violation - Misc</v>
      </c>
      <c r="D8" s="3" t="s">
        <v>20</v>
      </c>
    </row>
    <row r="9">
      <c r="A9" s="5" t="s">
        <v>21</v>
      </c>
      <c r="B9" s="6" t="s">
        <v>22</v>
      </c>
      <c r="C9" s="6" t="str">
        <f t="shared" si="1"/>
        <v>Semantic Violation - Security</v>
      </c>
      <c r="D9" s="6" t="s">
        <v>22</v>
      </c>
    </row>
    <row r="10">
      <c r="A10" s="6" t="s">
        <v>21</v>
      </c>
      <c r="B10" s="6" t="s">
        <v>23</v>
      </c>
      <c r="C10" s="6" t="str">
        <f t="shared" si="1"/>
        <v>Semantic Violation - Explicit invariants and panic conditions</v>
      </c>
      <c r="D10" s="6" t="s">
        <v>24</v>
      </c>
    </row>
    <row r="11">
      <c r="A11" s="6" t="s">
        <v>21</v>
      </c>
      <c r="B11" s="6" t="s">
        <v>25</v>
      </c>
      <c r="C11" s="6" t="str">
        <f t="shared" si="1"/>
        <v>Semantic Violation - Logic error</v>
      </c>
      <c r="D11" s="6" t="s">
        <v>26</v>
      </c>
    </row>
    <row r="12">
      <c r="A12" s="6" t="s">
        <v>21</v>
      </c>
      <c r="B12" s="6" t="s">
        <v>27</v>
      </c>
      <c r="C12" s="6" t="str">
        <f t="shared" si="1"/>
        <v>Semantic Violation - Missing return value check</v>
      </c>
      <c r="D12" s="6" t="s">
        <v>28</v>
      </c>
    </row>
    <row r="13">
      <c r="A13" s="6" t="s">
        <v>21</v>
      </c>
      <c r="B13" s="6" t="s">
        <v>29</v>
      </c>
      <c r="C13" s="6" t="str">
        <f t="shared" si="1"/>
        <v>Semantic Violation - Loop termination</v>
      </c>
      <c r="D13" s="6" t="s">
        <v>30</v>
      </c>
    </row>
    <row r="14">
      <c r="A14" s="7" t="s">
        <v>31</v>
      </c>
      <c r="B14" s="7" t="s">
        <v>32</v>
      </c>
      <c r="C14" s="7" t="str">
        <f t="shared" si="1"/>
        <v>Safety Violation - Buffer overflow and pointer operation</v>
      </c>
      <c r="D14" s="7" t="s">
        <v>33</v>
      </c>
    </row>
    <row r="15">
      <c r="A15" s="7" t="s">
        <v>31</v>
      </c>
      <c r="B15" s="7" t="s">
        <v>34</v>
      </c>
      <c r="C15" s="7" t="str">
        <f t="shared" si="1"/>
        <v>Safety Violation - Memory leak</v>
      </c>
      <c r="D15" s="7" t="s">
        <v>35</v>
      </c>
    </row>
    <row r="16">
      <c r="A16" s="7" t="s">
        <v>31</v>
      </c>
      <c r="B16" s="7" t="s">
        <v>36</v>
      </c>
      <c r="C16" s="7" t="str">
        <f t="shared" si="1"/>
        <v>Safety Violation - Integer overflow, underflow, and division by zero</v>
      </c>
      <c r="D16" s="7" t="s">
        <v>37</v>
      </c>
    </row>
    <row r="17">
      <c r="A17" s="7" t="s">
        <v>31</v>
      </c>
      <c r="B17" s="7" t="s">
        <v>38</v>
      </c>
      <c r="C17" s="7" t="str">
        <f t="shared" si="1"/>
        <v>Safety Violation - Use-After-Free</v>
      </c>
      <c r="D17" s="8" t="s">
        <v>39</v>
      </c>
    </row>
    <row r="18">
      <c r="A18" s="7" t="s">
        <v>31</v>
      </c>
      <c r="B18" s="7" t="s">
        <v>40</v>
      </c>
      <c r="C18" s="7" t="str">
        <f t="shared" si="1"/>
        <v>Safety Violation - Null pointer dereference</v>
      </c>
      <c r="D18" s="7" t="s">
        <v>41</v>
      </c>
    </row>
    <row r="19">
      <c r="A19" s="7" t="s">
        <v>31</v>
      </c>
      <c r="B19" s="7" t="s">
        <v>42</v>
      </c>
      <c r="C19" s="7" t="str">
        <f t="shared" si="1"/>
        <v>Safety Violation - Memory disclosure</v>
      </c>
      <c r="D19" s="7" t="s">
        <v>43</v>
      </c>
    </row>
    <row r="20">
      <c r="A20" s="7" t="s">
        <v>31</v>
      </c>
      <c r="B20" s="8" t="s">
        <v>44</v>
      </c>
      <c r="C20" s="7" t="str">
        <f t="shared" si="1"/>
        <v>Safety Violation - Confused pointer error type</v>
      </c>
      <c r="D20" s="7" t="s">
        <v>45</v>
      </c>
    </row>
    <row r="21">
      <c r="A21" s="7" t="s">
        <v>31</v>
      </c>
      <c r="B21" s="7" t="s">
        <v>46</v>
      </c>
      <c r="C21" s="7" t="str">
        <f t="shared" si="1"/>
        <v>Safety Violation - Unsafe type cast</v>
      </c>
      <c r="D21" s="7" t="s">
        <v>47</v>
      </c>
    </row>
    <row r="22">
      <c r="B22" s="2" t="s">
        <v>48</v>
      </c>
    </row>
    <row r="23">
      <c r="B23" s="9"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3.5"/>
    <col customWidth="1" min="2" max="25" width="6.38"/>
    <col customWidth="1" min="26" max="26" width="13.5"/>
    <col customWidth="1" min="27" max="27" width="7.13"/>
  </cols>
  <sheetData>
    <row r="1">
      <c r="A1" s="10"/>
      <c r="B1" s="11">
        <v>2024.0</v>
      </c>
      <c r="F1" s="11">
        <v>2023.0</v>
      </c>
      <c r="J1" s="11">
        <v>2022.0</v>
      </c>
      <c r="N1" s="11">
        <v>2021.0</v>
      </c>
      <c r="R1" s="11">
        <v>2020.0</v>
      </c>
      <c r="V1" s="2" t="s">
        <v>50</v>
      </c>
      <c r="Z1" s="12"/>
      <c r="AA1" s="10"/>
      <c r="AB1" s="12"/>
      <c r="AC1" s="10"/>
      <c r="AD1" s="10"/>
      <c r="AE1" s="10"/>
      <c r="AF1" s="10"/>
      <c r="AG1" s="10"/>
      <c r="AH1" s="10"/>
      <c r="AI1" s="10"/>
      <c r="AJ1" s="10"/>
      <c r="AK1" s="10"/>
      <c r="AL1" s="10"/>
      <c r="AM1" s="10"/>
      <c r="AN1" s="10"/>
    </row>
    <row r="2">
      <c r="B2" s="2" t="s">
        <v>51</v>
      </c>
      <c r="C2" s="2" t="s">
        <v>52</v>
      </c>
      <c r="D2" s="2" t="s">
        <v>53</v>
      </c>
      <c r="E2" s="2" t="s">
        <v>54</v>
      </c>
      <c r="F2" s="2" t="s">
        <v>51</v>
      </c>
      <c r="G2" s="2" t="s">
        <v>52</v>
      </c>
      <c r="H2" s="2" t="s">
        <v>53</v>
      </c>
      <c r="I2" s="2" t="s">
        <v>54</v>
      </c>
      <c r="J2" s="2" t="s">
        <v>51</v>
      </c>
      <c r="K2" s="2" t="s">
        <v>52</v>
      </c>
      <c r="L2" s="2" t="s">
        <v>53</v>
      </c>
      <c r="M2" s="2" t="s">
        <v>54</v>
      </c>
      <c r="N2" s="2" t="s">
        <v>51</v>
      </c>
      <c r="O2" s="2" t="s">
        <v>52</v>
      </c>
      <c r="P2" s="2" t="s">
        <v>53</v>
      </c>
      <c r="Q2" s="2" t="s">
        <v>54</v>
      </c>
      <c r="R2" s="2" t="s">
        <v>51</v>
      </c>
      <c r="S2" s="2" t="s">
        <v>52</v>
      </c>
      <c r="T2" s="2" t="s">
        <v>53</v>
      </c>
      <c r="U2" s="2" t="s">
        <v>54</v>
      </c>
      <c r="V2" s="2" t="s">
        <v>51</v>
      </c>
      <c r="W2" s="2" t="s">
        <v>52</v>
      </c>
      <c r="X2" s="2" t="s">
        <v>53</v>
      </c>
      <c r="Y2" s="2" t="s">
        <v>54</v>
      </c>
      <c r="Z2" s="13" t="s">
        <v>55</v>
      </c>
      <c r="AA2" s="2" t="s">
        <v>56</v>
      </c>
      <c r="AB2" s="13" t="s">
        <v>55</v>
      </c>
    </row>
    <row r="3">
      <c r="A3" s="3" t="str">
        <f t="array" ref="A3:A1001">Categories!C2:C9999</f>
        <v>Protocol Violation - Missing protocol steps</v>
      </c>
      <c r="B3" s="3">
        <f>IFERROR(__xludf.DUMMYFUNCTION("ifna(query('linux-cves-2024'!$A$2:$P1001, ""select count(A) where lower(J) = '"" &amp; lower($A3) &amp; ""' and lower(I) = '"" &amp; lower(B$2) &amp; ""' label count(A) ''"", 0), 0)"),0.0)</f>
        <v>0</v>
      </c>
      <c r="C3" s="3">
        <f>IFERROR(__xludf.DUMMYFUNCTION("ifna(query('linux-cves-2024'!$A$2:$P1001, ""select count(A) where lower(J) = '"" &amp; lower($A3) &amp; ""' and lower(I) = '"" &amp; lower(C$2) &amp; ""' label count(A) ''"", 0), 0)"),0.0)</f>
        <v>0</v>
      </c>
      <c r="D3" s="3">
        <f>IFERROR(__xludf.DUMMYFUNCTION("ifna(query('linux-cves-2024'!$A$2:$P1001, ""select count(A) where lower(J) = '"" &amp; lower($A3) &amp; ""' and lower(I) = '"" &amp; lower(D$2) &amp; ""' label count(A) ''"", 0), 0)"),0.0)</f>
        <v>0</v>
      </c>
      <c r="E3" s="14">
        <f>IFERROR(__xludf.DUMMYFUNCTION("if(sum(B3:D3) = ifna(query('linux-cves-2024'!$A$2:$P1001, ""select count(A) where lower(J) = '"" &amp; lower($A3) &amp; ""' label count(A) ''"", 0), 0), sum(B3:D3), ""!! Bad Rust labels exist"")"),0.0)</f>
        <v>0</v>
      </c>
      <c r="F3" s="3">
        <f>IFERROR(__xludf.DUMMYFUNCTION("ifna(query('linux-cves-2023'!$A$2:$L1001, ""select count(A) where lower(J) = '"" &amp; lower($A3) &amp; ""' and lower(I) = '"" &amp; lower(F$2) &amp; ""' label count(A) ''"", 0), 0)"),0.0)</f>
        <v>0</v>
      </c>
      <c r="G3" s="3">
        <f>IFERROR(__xludf.DUMMYFUNCTION("ifna(query('linux-cves-2023'!$A$2:$L1001, ""select count(A) where lower(J) = '"" &amp; lower($A3) &amp; ""' and lower(I) = '"" &amp; lower(G$2) &amp; ""' label count(A) ''"", 0), 0)"),1.0)</f>
        <v>1</v>
      </c>
      <c r="H3" s="3">
        <f>IFERROR(__xludf.DUMMYFUNCTION("ifna(query('linux-cves-2023'!$A$2:$L1001, ""select count(A) where lower(J) = '"" &amp; lower($A3) &amp; ""' and lower(I) = '"" &amp; lower(H$2) &amp; ""' label count(A) ''"", 0), 0)"),0.0)</f>
        <v>0</v>
      </c>
      <c r="I3" s="14">
        <f>IFERROR(__xludf.DUMMYFUNCTION("if(sum(F3:H3) = ifna(query('linux-cves-2023'!$A$2:$L1001, ""select count(A) where lower(J) = '"" &amp; lower($A3) &amp; ""' label count(A) ''"", 0), 0), sum(F3:H3), ""!! Bad Rust labels exist"")"),1.0)</f>
        <v>1</v>
      </c>
      <c r="J3" s="3">
        <f>IFERROR(__xludf.DUMMYFUNCTION("ifna(query('linux-cves-2022'!$A$2:$N1001, ""select count(A) where lower(K) = '"" &amp; lower($A3) &amp; ""' and lower(I) = '"" &amp; lower(J$2) &amp; ""' label count(A) ''"", 0), 0)"),0.0)</f>
        <v>0</v>
      </c>
      <c r="K3" s="3">
        <f>IFERROR(__xludf.DUMMYFUNCTION("ifna(query('linux-cves-2022'!$A$2:$N1001, ""select count(A) where lower(K) = '"" &amp; lower($A3) &amp; ""' and lower(I) = '"" &amp; lower(K$2) &amp; ""' label count(A) ''"", 0), 0)"),0.0)</f>
        <v>0</v>
      </c>
      <c r="L3" s="3">
        <f>IFERROR(__xludf.DUMMYFUNCTION("ifna(query('linux-cves-2022'!$A$2:$N1001, ""select count(A) where lower(K) = '"" &amp; lower($A3) &amp; ""' and lower(I) = '"" &amp; lower(L$2) &amp; ""' label count(A) ''"", 0), 0)"),2.0)</f>
        <v>2</v>
      </c>
      <c r="M3" s="14">
        <f>IFERROR(__xludf.DUMMYFUNCTION("if(sum(J3:L3) = ifna(query('linux-cves-2022'!$A$2:$N1001, ""select count(A) where lower(K) = '"" &amp; lower($A3) &amp; ""' label count(A) ''"", 0), 0), sum(J3:L3), ""!! Bad Rust labels exist"")"),2.0)</f>
        <v>2</v>
      </c>
      <c r="N3" s="3">
        <f>IFERROR(__xludf.DUMMYFUNCTION("ifna(query('linux-cves-2021'!$A$2:$P1001, ""select count(A) where lower(L) = '"" &amp; lower($A3) &amp; ""' and lower(I) = '"" &amp; lower(N$2) &amp; ""' label count(A) ''"", 0), 0)"),0.0)</f>
        <v>0</v>
      </c>
      <c r="O3" s="3">
        <f>IFERROR(__xludf.DUMMYFUNCTION("ifna(query('linux-cves-2021'!$A$2:$P1001, ""select count(A) where lower(L) = '"" &amp; lower($A3) &amp; ""' and lower(I) = '"" &amp; lower(O$2) &amp; ""' label count(A) ''"", 0), 0)"),0.0)</f>
        <v>0</v>
      </c>
      <c r="P3" s="3">
        <f>IFERROR(__xludf.DUMMYFUNCTION("ifna(query('linux-cves-2021'!$A$2:$P1001, ""select count(A) where lower(L) = '"" &amp; lower($A3) &amp; ""' and lower(I) = '"" &amp; lower(P$2) &amp; ""' label count(A) ''"", 0), 0)"),1.0)</f>
        <v>1</v>
      </c>
      <c r="Q3" s="14">
        <f>IFERROR(__xludf.DUMMYFUNCTION("if(sum(N3:P3) = ifna(query('linux-cves-2021'!$A$2:$P1001, ""select count(A) where lower(L) = '"" &amp; lower($A3) &amp; ""' label count(A) ''"", 0), 0), sum(N3:P3), ""!! Bad Rust labels exist"")"),1.0)</f>
        <v>1</v>
      </c>
      <c r="R3" s="3">
        <f>IFERROR(__xludf.DUMMYFUNCTION("ifna(query('linux-cves-2020'!$A$2:$P1001, ""select count(A) where lower(J) = '"" &amp; lower($A3) &amp; ""' and lower(I) = '"" &amp; lower(R$2) &amp; ""' label count(A) ''"", 0), 0)"),0.0)</f>
        <v>0</v>
      </c>
      <c r="S3" s="3">
        <f>IFERROR(__xludf.DUMMYFUNCTION("ifna(query('linux-cves-2020'!$A$2:$P1001, ""select count(A) where lower(J) = '"" &amp; lower($A3) &amp; ""' and lower(I) = '"" &amp; lower(S$2) &amp; ""' label count(A) ''"", 0), 0)"),0.0)</f>
        <v>0</v>
      </c>
      <c r="T3" s="3">
        <f>IFERROR(__xludf.DUMMYFUNCTION("ifna(query('linux-cves-2020'!$A$2:$P1001, ""select count(A) where lower(J) = '"" &amp; lower($A3) &amp; ""' and lower(I) = '"" &amp; lower(T$2) &amp; ""' label count(A) ''"", 0), 0)"),1.0)</f>
        <v>1</v>
      </c>
      <c r="U3" s="14">
        <f>IFERROR(__xludf.DUMMYFUNCTION("if(sum(R3:T3) = ifna(query('linux-cves-2020'!$A$2:$P1001, ""select count(A) where lower(J) = '"" &amp; lower($A3) &amp; ""' label count(A) ''"", 0), 0), sum(R3:T3), ""!! Bad Rust labels exist"")"),1.0)</f>
        <v>1</v>
      </c>
      <c r="V3" s="3">
        <f t="shared" ref="V3:Y3" si="1">B3+F3+J3+N3+R3</f>
        <v>0</v>
      </c>
      <c r="W3" s="3">
        <f t="shared" si="1"/>
        <v>1</v>
      </c>
      <c r="X3" s="3">
        <f t="shared" si="1"/>
        <v>4</v>
      </c>
      <c r="Y3" s="3">
        <f t="shared" si="1"/>
        <v>5</v>
      </c>
      <c r="Z3" s="15">
        <f t="shared" ref="Z3:Z22" si="3">Y3/$Y$23</f>
        <v>0.02083333333</v>
      </c>
      <c r="AA3" s="3">
        <f>sum(Y3:Y9)</f>
        <v>72</v>
      </c>
      <c r="AB3" s="15">
        <f>AA3/$Y$23</f>
        <v>0.3</v>
      </c>
      <c r="AD3" s="16" t="s">
        <v>51</v>
      </c>
      <c r="AE3" s="16" t="s">
        <v>57</v>
      </c>
      <c r="AF3" s="16" t="s">
        <v>53</v>
      </c>
      <c r="AG3" s="17" t="s">
        <v>54</v>
      </c>
    </row>
    <row r="4">
      <c r="A4" s="3" t="s">
        <v>58</v>
      </c>
      <c r="B4" s="3">
        <f>IFERROR(__xludf.DUMMYFUNCTION("ifna(query('linux-cves-2024'!$A$2:$P1001, ""select count(A) where lower(J) = '"" &amp; lower($A4) &amp; ""' and lower(I) = '"" &amp; lower(B$2) &amp; ""' label count(A) ''"", 0), 0)"),0.0)</f>
        <v>0</v>
      </c>
      <c r="C4" s="3">
        <f>IFERROR(__xludf.DUMMYFUNCTION("ifna(query('linux-cves-2024'!$A$2:$P1001, ""select count(A) where lower(J) = '"" &amp; lower($A4) &amp; ""' and lower(I) = '"" &amp; lower(C$2) &amp; ""' label count(A) ''"", 0), 0)"),0.0)</f>
        <v>0</v>
      </c>
      <c r="D4" s="4">
        <f>IFERROR(__xludf.DUMMYFUNCTION("ifna(query('linux-cves-2024'!$A$2:$P1001, ""select count(A) where lower(J) = '"" &amp; lower($A4) &amp; ""' and lower(I) = '"" &amp; lower(D$2) &amp; ""' label count(A) ''"", 0), 0)"),0.0)</f>
        <v>0</v>
      </c>
      <c r="E4" s="14">
        <f>IFERROR(__xludf.DUMMYFUNCTION("if(sum(B4:D4) = ifna(query('linux-cves-2024'!$A$2:$P1001, ""select count(A) where lower(J) = '"" &amp; lower($A4) &amp; ""' label count(A) ''"", 0), 0), sum(B4:D4), ""!! Bad Rust labels exist"")"),0.0)</f>
        <v>0</v>
      </c>
      <c r="F4" s="3">
        <f>IFERROR(__xludf.DUMMYFUNCTION("ifna(query('linux-cves-2023'!$A$2:$L1001, ""select count(A) where lower(J) = '"" &amp; lower($A4) &amp; ""' and lower(I) = '"" &amp; lower(F$2) &amp; ""' label count(A) ''"", 0), 0)"),0.0)</f>
        <v>0</v>
      </c>
      <c r="G4" s="3">
        <f>IFERROR(__xludf.DUMMYFUNCTION("ifna(query('linux-cves-2023'!$A$2:$L1001, ""select count(A) where lower(J) = '"" &amp; lower($A4) &amp; ""' and lower(I) = '"" &amp; lower(G$2) &amp; ""' label count(A) ''"", 0), 0)"),23.0)</f>
        <v>23</v>
      </c>
      <c r="H4" s="4">
        <f>IFERROR(__xludf.DUMMYFUNCTION("ifna(query('linux-cves-2023'!$A$2:$L1001, ""select count(A) where lower(J) = '"" &amp; lower($A4) &amp; ""' and lower(I) = '"" &amp; lower(H$2) &amp; ""' label count(A) ''"", 0), 0)"),0.0)</f>
        <v>0</v>
      </c>
      <c r="I4" s="14">
        <f>IFERROR(__xludf.DUMMYFUNCTION("if(sum(F4:H4) = ifna(query('linux-cves-2023'!$A$2:$L1001, ""select count(A) where lower(J) = '"" &amp; lower($A4) &amp; ""' label count(A) ''"", 0), 0), sum(F4:H4), ""!! Bad Rust labels exist"")"),23.0)</f>
        <v>23</v>
      </c>
      <c r="J4" s="3">
        <f>IFERROR(__xludf.DUMMYFUNCTION("ifna(query('linux-cves-2022'!$A$2:$N1001, ""select count(A) where lower(K) = '"" &amp; lower($A4) &amp; ""' and lower(I) = '"" &amp; lower(J$2) &amp; ""' label count(A) ''"", 0), 0)"),0.0)</f>
        <v>0</v>
      </c>
      <c r="K4" s="3">
        <f>IFERROR(__xludf.DUMMYFUNCTION("ifna(query('linux-cves-2022'!$A$2:$N1001, ""select count(A) where lower(K) = '"" &amp; lower($A4) &amp; ""' and lower(I) = '"" &amp; lower(K$2) &amp; ""' label count(A) ''"", 0), 0)"),0.0)</f>
        <v>0</v>
      </c>
      <c r="L4" s="4">
        <f>IFERROR(__xludf.DUMMYFUNCTION("ifna(query('linux-cves-2022'!$A$2:$N1001, ""select count(A) where lower(K) = '"" &amp; lower($A4) &amp; ""' and lower(I) = '"" &amp; lower(L$2) &amp; ""' label count(A) ''"", 0), 0)"),0.0)</f>
        <v>0</v>
      </c>
      <c r="M4" s="14">
        <f>IFERROR(__xludf.DUMMYFUNCTION("if(sum(J4:L4) = ifna(query('linux-cves-2022'!$A$2:$N1001, ""select count(A) where lower(K) = '"" &amp; lower($A4) &amp; ""' label count(A) ''"", 0), 0), sum(J4:L4), ""!! Bad Rust labels exist"")"),0.0)</f>
        <v>0</v>
      </c>
      <c r="N4" s="3">
        <f>IFERROR(__xludf.DUMMYFUNCTION("ifna(query('linux-cves-2021'!$A$2:$P1001, ""select count(A) where lower(L) = '"" &amp; lower($A4) &amp; ""' and lower(I) = '"" &amp; lower(N$2) &amp; ""' label count(A) ''"", 0), 0)"),0.0)</f>
        <v>0</v>
      </c>
      <c r="O4" s="3">
        <f>IFERROR(__xludf.DUMMYFUNCTION("ifna(query('linux-cves-2021'!$A$2:$P1001, ""select count(A) where lower(L) = '"" &amp; lower($A4) &amp; ""' and lower(I) = '"" &amp; lower(O$2) &amp; ""' label count(A) ''"", 0), 0)"),1.0)</f>
        <v>1</v>
      </c>
      <c r="P4" s="3">
        <f>IFERROR(__xludf.DUMMYFUNCTION("ifna(query('linux-cves-2021'!$A$2:$P1001, ""select count(A) where lower(L) = '"" &amp; lower($A4) &amp; ""' and lower(I) = '"" &amp; lower(P$2) &amp; ""' label count(A) ''"", 0), 0)"),0.0)</f>
        <v>0</v>
      </c>
      <c r="Q4" s="14">
        <f>IFERROR(__xludf.DUMMYFUNCTION("if(sum(N4:P4) = ifna(query('linux-cves-2021'!$A$2:$P1001, ""select count(A) where lower(L) = '"" &amp; lower($A4) &amp; ""' label count(A) ''"", 0), 0), sum(N4:P4), ""!! Bad Rust labels exist"")"),1.0)</f>
        <v>1</v>
      </c>
      <c r="R4" s="3">
        <f>IFERROR(__xludf.DUMMYFUNCTION("ifna(query('linux-cves-2020'!$A$2:$P1001, ""select count(A) where lower(J) = '"" &amp; lower($A4) &amp; ""' and lower(I) = '"" &amp; lower(R$2) &amp; ""' label count(A) ''"", 0), 0)"),0.0)</f>
        <v>0</v>
      </c>
      <c r="S4" s="3">
        <f>IFERROR(__xludf.DUMMYFUNCTION("ifna(query('linux-cves-2020'!$A$2:$P1001, ""select count(A) where lower(J) = '"" &amp; lower($A4) &amp; ""' and lower(I) = '"" &amp; lower(S$2) &amp; ""' label count(A) ''"", 0), 0)"),0.0)</f>
        <v>0</v>
      </c>
      <c r="T4" s="3">
        <f>IFERROR(__xludf.DUMMYFUNCTION("ifna(query('linux-cves-2020'!$A$2:$P1001, ""select count(A) where lower(J) = '"" &amp; lower($A4) &amp; ""' and lower(I) = '"" &amp; lower(T$2) &amp; ""' label count(A) ''"", 0), 0)"),0.0)</f>
        <v>0</v>
      </c>
      <c r="U4" s="14">
        <f>IFERROR(__xludf.DUMMYFUNCTION("if(sum(R4:T4) = ifna(query('linux-cves-2020'!$A$2:$P1001, ""select count(A) where lower(J) = '"" &amp; lower($A4) &amp; ""' label count(A) ''"", 0), 0), sum(R4:T4), ""!! Bad Rust labels exist"")"),0.0)</f>
        <v>0</v>
      </c>
      <c r="V4" s="3">
        <f t="shared" ref="V4:Y4" si="2">B4+F4+J4+N4+R4</f>
        <v>0</v>
      </c>
      <c r="W4" s="3">
        <f t="shared" si="2"/>
        <v>24</v>
      </c>
      <c r="X4" s="3">
        <f t="shared" si="2"/>
        <v>0</v>
      </c>
      <c r="Y4" s="3">
        <f t="shared" si="2"/>
        <v>24</v>
      </c>
      <c r="Z4" s="15">
        <f t="shared" si="3"/>
        <v>0.1</v>
      </c>
      <c r="AA4" s="4"/>
      <c r="AB4" s="15"/>
      <c r="AD4" s="18">
        <f t="shared" ref="AD4:AF4" si="4">sum(B3:B9)+sum(F3:F9)+sum(J3:J9)+sum(N3:N9)+sum(R3:R9)</f>
        <v>41</v>
      </c>
      <c r="AE4" s="18">
        <f t="shared" si="4"/>
        <v>25</v>
      </c>
      <c r="AF4" s="18">
        <f t="shared" si="4"/>
        <v>6</v>
      </c>
      <c r="AG4" s="19">
        <f>sum(AD4:AF4)</f>
        <v>72</v>
      </c>
    </row>
    <row r="5">
      <c r="A5" s="3" t="s">
        <v>59</v>
      </c>
      <c r="B5" s="3">
        <f>IFERROR(__xludf.DUMMYFUNCTION("ifna(query('linux-cves-2024'!$A$2:$P1001, ""select count(A) where lower(J) = '"" &amp; lower($A5) &amp; ""' and lower(I) = '"" &amp; lower(B$2) &amp; ""' label count(A) ''"", 0), 0)"),0.0)</f>
        <v>0</v>
      </c>
      <c r="C5" s="3">
        <f>IFERROR(__xludf.DUMMYFUNCTION("ifna(query('linux-cves-2024'!$A$2:$P1001, ""select count(A) where lower(J) = '"" &amp; lower($A5) &amp; ""' and lower(I) = '"" &amp; lower(C$2) &amp; ""' label count(A) ''"", 0), 0)"),0.0)</f>
        <v>0</v>
      </c>
      <c r="D5" s="3">
        <f>IFERROR(__xludf.DUMMYFUNCTION("ifna(query('linux-cves-2024'!$A$2:$P1001, ""select count(A) where lower(J) = '"" &amp; lower($A5) &amp; ""' and lower(I) = '"" &amp; lower(D$2) &amp; ""' label count(A) ''"", 0), 0)"),0.0)</f>
        <v>0</v>
      </c>
      <c r="E5" s="14">
        <f>IFERROR(__xludf.DUMMYFUNCTION("if(sum(B5:D5) = ifna(query('linux-cves-2024'!$A$2:$P1001, ""select count(A) where lower(J) = '"" &amp; lower($A5) &amp; ""' label count(A) ''"", 0), 0), sum(B5:D5), ""!! Bad Rust labels exist"")"),0.0)</f>
        <v>0</v>
      </c>
      <c r="F5" s="3">
        <f>IFERROR(__xludf.DUMMYFUNCTION("ifna(query('linux-cves-2023'!$A$2:$L1001, ""select count(A) where lower(J) = '"" &amp; lower($A5) &amp; ""' and lower(I) = '"" &amp; lower(F$2) &amp; ""' label count(A) ''"", 0), 0)"),0.0)</f>
        <v>0</v>
      </c>
      <c r="G5" s="3">
        <f>IFERROR(__xludf.DUMMYFUNCTION("ifna(query('linux-cves-2023'!$A$2:$L1001, ""select count(A) where lower(J) = '"" &amp; lower($A5) &amp; ""' and lower(I) = '"" &amp; lower(G$2) &amp; ""' label count(A) ''"", 0), 0)"),0.0)</f>
        <v>0</v>
      </c>
      <c r="H5" s="3">
        <f>IFERROR(__xludf.DUMMYFUNCTION("ifna(query('linux-cves-2023'!$A$2:$L1001, ""select count(A) where lower(J) = '"" &amp; lower($A5) &amp; ""' and lower(I) = '"" &amp; lower(H$2) &amp; ""' label count(A) ''"", 0), 0)"),0.0)</f>
        <v>0</v>
      </c>
      <c r="I5" s="14">
        <f>IFERROR(__xludf.DUMMYFUNCTION("if(sum(F5:H5) = ifna(query('linux-cves-2023'!$A$2:$L1001, ""select count(A) where lower(J) = '"" &amp; lower($A5) &amp; ""' label count(A) ''"", 0), 0), sum(F5:H5), ""!! Bad Rust labels exist"")"),0.0)</f>
        <v>0</v>
      </c>
      <c r="J5" s="3">
        <f>IFERROR(__xludf.DUMMYFUNCTION("ifna(query('linux-cves-2022'!$A$2:$N1001, ""select count(A) where lower(K) = '"" &amp; lower($A5) &amp; ""' and lower(I) = '"" &amp; lower(J$2) &amp; ""' label count(A) ''"", 0), 0)"),0.0)</f>
        <v>0</v>
      </c>
      <c r="K5" s="3">
        <f>IFERROR(__xludf.DUMMYFUNCTION("ifna(query('linux-cves-2022'!$A$2:$N1001, ""select count(A) where lower(K) = '"" &amp; lower($A5) &amp; ""' and lower(I) = '"" &amp; lower(K$2) &amp; ""' label count(A) ''"", 0), 0)"),0.0)</f>
        <v>0</v>
      </c>
      <c r="L5" s="3">
        <f>IFERROR(__xludf.DUMMYFUNCTION("ifna(query('linux-cves-2022'!$A$2:$N1001, ""select count(A) where lower(K) = '"" &amp; lower($A5) &amp; ""' and lower(I) = '"" &amp; lower(L$2) &amp; ""' label count(A) ''"", 0), 0)"),0.0)</f>
        <v>0</v>
      </c>
      <c r="M5" s="14">
        <f>IFERROR(__xludf.DUMMYFUNCTION("if(sum(J5:L5) = ifna(query('linux-cves-2022'!$A$2:$N1001, ""select count(A) where lower(K) = '"" &amp; lower($A5) &amp; ""' label count(A) ''"", 0), 0), sum(J5:L5), ""!! Bad Rust labels exist"")"),0.0)</f>
        <v>0</v>
      </c>
      <c r="N5" s="3">
        <f>IFERROR(__xludf.DUMMYFUNCTION("ifna(query('linux-cves-2021'!$A$2:$P1001, ""select count(A) where lower(L) = '"" &amp; lower($A5) &amp; ""' and lower(I) = '"" &amp; lower(N$2) &amp; ""' label count(A) ''"", 0), 0)"),0.0)</f>
        <v>0</v>
      </c>
      <c r="O5" s="3">
        <f>IFERROR(__xludf.DUMMYFUNCTION("ifna(query('linux-cves-2021'!$A$2:$P1001, ""select count(A) where lower(L) = '"" &amp; lower($A5) &amp; ""' and lower(I) = '"" &amp; lower(O$2) &amp; ""' label count(A) ''"", 0), 0)"),0.0)</f>
        <v>0</v>
      </c>
      <c r="P5" s="3">
        <f>IFERROR(__xludf.DUMMYFUNCTION("ifna(query('linux-cves-2021'!$A$2:$P1001, ""select count(A) where lower(L) = '"" &amp; lower($A5) &amp; ""' and lower(I) = '"" &amp; lower(P$2) &amp; ""' label count(A) ''"", 0), 0)"),0.0)</f>
        <v>0</v>
      </c>
      <c r="Q5" s="14">
        <f>IFERROR(__xludf.DUMMYFUNCTION("if(sum(N5:P5) = ifna(query('linux-cves-2021'!$A$2:$P1001, ""select count(A) where lower(L) = '"" &amp; lower($A5) &amp; ""' label count(A) ''"", 0), 0), sum(N5:P5), ""!! Bad Rust labels exist"")"),0.0)</f>
        <v>0</v>
      </c>
      <c r="R5" s="3">
        <f>IFERROR(__xludf.DUMMYFUNCTION("ifna(query('linux-cves-2020'!$A$2:$P1001, ""select count(A) where lower(J) = '"" &amp; lower($A5) &amp; ""' and lower(I) = '"" &amp; lower(R$2) &amp; ""' label count(A) ''"", 0), 0)"),0.0)</f>
        <v>0</v>
      </c>
      <c r="S5" s="3">
        <f>IFERROR(__xludf.DUMMYFUNCTION("ifna(query('linux-cves-2020'!$A$2:$P1001, ""select count(A) where lower(J) = '"" &amp; lower($A5) &amp; ""' and lower(I) = '"" &amp; lower(S$2) &amp; ""' label count(A) ''"", 0), 0)"),0.0)</f>
        <v>0</v>
      </c>
      <c r="T5" s="3">
        <f>IFERROR(__xludf.DUMMYFUNCTION("ifna(query('linux-cves-2020'!$A$2:$P1001, ""select count(A) where lower(J) = '"" &amp; lower($A5) &amp; ""' and lower(I) = '"" &amp; lower(T$2) &amp; ""' label count(A) ''"", 0), 0)"),0.0)</f>
        <v>0</v>
      </c>
      <c r="U5" s="14">
        <f>IFERROR(__xludf.DUMMYFUNCTION("if(sum(R5:T5) = ifna(query('linux-cves-2020'!$A$2:$P1001, ""select count(A) where lower(J) = '"" &amp; lower($A5) &amp; ""' label count(A) ''"", 0), 0), sum(R5:T5), ""!! Bad Rust labels exist"")"),0.0)</f>
        <v>0</v>
      </c>
      <c r="V5" s="3">
        <f t="shared" ref="V5:Y5" si="5">B5+F5+J5+N5+R5</f>
        <v>0</v>
      </c>
      <c r="W5" s="3">
        <f t="shared" si="5"/>
        <v>0</v>
      </c>
      <c r="X5" s="3">
        <f t="shared" si="5"/>
        <v>0</v>
      </c>
      <c r="Y5" s="3">
        <f t="shared" si="5"/>
        <v>0</v>
      </c>
      <c r="Z5" s="15">
        <f t="shared" si="3"/>
        <v>0</v>
      </c>
      <c r="AA5" s="3"/>
      <c r="AB5" s="15"/>
      <c r="AD5" s="17">
        <f t="shared" ref="AD5:AG5" si="6">AD4/$AG4</f>
        <v>0.5694444444</v>
      </c>
      <c r="AE5" s="17">
        <f t="shared" si="6"/>
        <v>0.3472222222</v>
      </c>
      <c r="AF5" s="17">
        <f t="shared" si="6"/>
        <v>0.08333333333</v>
      </c>
      <c r="AG5" s="17">
        <f t="shared" si="6"/>
        <v>1</v>
      </c>
    </row>
    <row r="6">
      <c r="A6" s="3" t="s">
        <v>60</v>
      </c>
      <c r="B6" s="3">
        <f>IFERROR(__xludf.DUMMYFUNCTION("ifna(query('linux-cves-2024'!$A$2:$P1001, ""select count(A) where lower(J) = '"" &amp; lower($A6) &amp; ""' and lower(I) = '"" &amp; lower(B$2) &amp; ""' label count(A) ''"", 0), 0)"),2.0)</f>
        <v>2</v>
      </c>
      <c r="C6" s="3">
        <f>IFERROR(__xludf.DUMMYFUNCTION("ifna(query('linux-cves-2024'!$A$2:$P1001, ""select count(A) where lower(J) = '"" &amp; lower($A6) &amp; ""' and lower(I) = '"" &amp; lower(C$2) &amp; ""' label count(A) ''"", 0), 0)"),0.0)</f>
        <v>0</v>
      </c>
      <c r="D6" s="3">
        <f>IFERROR(__xludf.DUMMYFUNCTION("ifna(query('linux-cves-2024'!$A$2:$P1001, ""select count(A) where lower(J) = '"" &amp; lower($A6) &amp; ""' and lower(I) = '"" &amp; lower(D$2) &amp; ""' label count(A) ''"", 0), 0)"),0.0)</f>
        <v>0</v>
      </c>
      <c r="E6" s="14">
        <f>IFERROR(__xludf.DUMMYFUNCTION("if(sum(B6:D6) = ifna(query('linux-cves-2024'!$A$2:$P1001, ""select count(A) where lower(J) = '"" &amp; lower($A6) &amp; ""' label count(A) ''"", 0), 0), sum(B6:D6), ""!! Bad Rust labels exist"")"),2.0)</f>
        <v>2</v>
      </c>
      <c r="F6" s="3">
        <f>IFERROR(__xludf.DUMMYFUNCTION("ifna(query('linux-cves-2023'!$A$2:$L1001, ""select count(A) where lower(J) = '"" &amp; lower($A6) &amp; ""' and lower(I) = '"" &amp; lower(F$2) &amp; ""' label count(A) ''"", 0), 0)"),4.0)</f>
        <v>4</v>
      </c>
      <c r="G6" s="3">
        <f>IFERROR(__xludf.DUMMYFUNCTION("ifna(query('linux-cves-2023'!$A$2:$L1001, ""select count(A) where lower(J) = '"" &amp; lower($A6) &amp; ""' and lower(I) = '"" &amp; lower(G$2) &amp; ""' label count(A) ''"", 0), 0)"),0.0)</f>
        <v>0</v>
      </c>
      <c r="H6" s="3">
        <f>IFERROR(__xludf.DUMMYFUNCTION("ifna(query('linux-cves-2023'!$A$2:$L1001, ""select count(A) where lower(J) = '"" &amp; lower($A6) &amp; ""' and lower(I) = '"" &amp; lower(H$2) &amp; ""' label count(A) ''"", 0), 0)"),1.0)</f>
        <v>1</v>
      </c>
      <c r="I6" s="14">
        <f>IFERROR(__xludf.DUMMYFUNCTION("if(sum(F6:H6) = ifna(query('linux-cves-2023'!$A$2:$L1001, ""select count(A) where lower(J) = '"" &amp; lower($A6) &amp; ""' label count(A) ''"", 0), 0), sum(F6:H6), ""!! Bad Rust labels exist"")"),5.0)</f>
        <v>5</v>
      </c>
      <c r="J6" s="3">
        <f>IFERROR(__xludf.DUMMYFUNCTION("ifna(query('linux-cves-2022'!$A$2:$N1001, ""select count(A) where lower(K) = '"" &amp; lower($A6) &amp; ""' and lower(I) = '"" &amp; lower(J$2) &amp; ""' label count(A) ''"", 0), 0)"),24.0)</f>
        <v>24</v>
      </c>
      <c r="K6" s="3">
        <f>IFERROR(__xludf.DUMMYFUNCTION("ifna(query('linux-cves-2022'!$A$2:$N1001, ""select count(A) where lower(K) = '"" &amp; lower($A6) &amp; ""' and lower(I) = '"" &amp; lower(K$2) &amp; ""' label count(A) ''"", 0), 0)"),0.0)</f>
        <v>0</v>
      </c>
      <c r="L6" s="3">
        <f>IFERROR(__xludf.DUMMYFUNCTION("ifna(query('linux-cves-2022'!$A$2:$N1001, ""select count(A) where lower(K) = '"" &amp; lower($A6) &amp; ""' and lower(I) = '"" &amp; lower(L$2) &amp; ""' label count(A) ''"", 0), 0)"),0.0)</f>
        <v>0</v>
      </c>
      <c r="M6" s="14">
        <f>IFERROR(__xludf.DUMMYFUNCTION("if(sum(J6:L6) = ifna(query('linux-cves-2022'!$A$2:$N1001, ""select count(A) where lower(K) = '"" &amp; lower($A6) &amp; ""' label count(A) ''"", 0), 0), sum(J6:L6), ""!! Bad Rust labels exist"")"),24.0)</f>
        <v>24</v>
      </c>
      <c r="N6" s="3">
        <f>IFERROR(__xludf.DUMMYFUNCTION("ifna(query('linux-cves-2021'!$A$2:$P1001, ""select count(A) where lower(L) = '"" &amp; lower($A6) &amp; ""' and lower(I) = '"" &amp; lower(N$2) &amp; ""' label count(A) ''"", 0), 0)"),3.0)</f>
        <v>3</v>
      </c>
      <c r="O6" s="3">
        <f>IFERROR(__xludf.DUMMYFUNCTION("ifna(query('linux-cves-2021'!$A$2:$P1001, ""select count(A) where lower(L) = '"" &amp; lower($A6) &amp; ""' and lower(I) = '"" &amp; lower(O$2) &amp; ""' label count(A) ''"", 0), 0)"),0.0)</f>
        <v>0</v>
      </c>
      <c r="P6" s="3">
        <f>IFERROR(__xludf.DUMMYFUNCTION("ifna(query('linux-cves-2021'!$A$2:$P1001, ""select count(A) where lower(L) = '"" &amp; lower($A6) &amp; ""' and lower(I) = '"" &amp; lower(P$2) &amp; ""' label count(A) ''"", 0), 0)"),0.0)</f>
        <v>0</v>
      </c>
      <c r="Q6" s="14">
        <f>IFERROR(__xludf.DUMMYFUNCTION("if(sum(N6:P6) = ifna(query('linux-cves-2021'!$A$2:$P1001, ""select count(A) where lower(L) = '"" &amp; lower($A6) &amp; ""' label count(A) ''"", 0), 0), sum(N6:P6), ""!! Bad Rust labels exist"")"),3.0)</f>
        <v>3</v>
      </c>
      <c r="R6" s="3">
        <f>IFERROR(__xludf.DUMMYFUNCTION("ifna(query('linux-cves-2020'!$A$2:$P1001, ""select count(A) where lower(J) = '"" &amp; lower($A6) &amp; ""' and lower(I) = '"" &amp; lower(R$2) &amp; ""' label count(A) ''"", 0), 0)"),8.0)</f>
        <v>8</v>
      </c>
      <c r="S6" s="3">
        <f>IFERROR(__xludf.DUMMYFUNCTION("ifna(query('linux-cves-2020'!$A$2:$P1001, ""select count(A) where lower(J) = '"" &amp; lower($A6) &amp; ""' and lower(I) = '"" &amp; lower(S$2) &amp; ""' label count(A) ''"", 0), 0)"),0.0)</f>
        <v>0</v>
      </c>
      <c r="T6" s="3">
        <f>IFERROR(__xludf.DUMMYFUNCTION("ifna(query('linux-cves-2020'!$A$2:$P1001, ""select count(A) where lower(J) = '"" &amp; lower($A6) &amp; ""' and lower(I) = '"" &amp; lower(T$2) &amp; ""' label count(A) ''"", 0), 0)"),0.0)</f>
        <v>0</v>
      </c>
      <c r="U6" s="14">
        <f>IFERROR(__xludf.DUMMYFUNCTION("if(sum(R6:T6) = ifna(query('linux-cves-2020'!$A$2:$P1001, ""select count(A) where lower(J) = '"" &amp; lower($A6) &amp; ""' label count(A) ''"", 0), 0), sum(R6:T6), ""!! Bad Rust labels exist"")"),8.0)</f>
        <v>8</v>
      </c>
      <c r="V6" s="3">
        <f t="shared" ref="V6:Y6" si="7">B6+F6+J6+N6+R6</f>
        <v>41</v>
      </c>
      <c r="W6" s="3">
        <f t="shared" si="7"/>
        <v>0</v>
      </c>
      <c r="X6" s="3">
        <f t="shared" si="7"/>
        <v>1</v>
      </c>
      <c r="Y6" s="3">
        <f t="shared" si="7"/>
        <v>42</v>
      </c>
      <c r="Z6" s="15">
        <f t="shared" si="3"/>
        <v>0.175</v>
      </c>
      <c r="AA6" s="3"/>
      <c r="AB6" s="15"/>
    </row>
    <row r="7">
      <c r="A7" s="3" t="s">
        <v>61</v>
      </c>
      <c r="B7" s="3">
        <f>IFERROR(__xludf.DUMMYFUNCTION("ifna(query('linux-cves-2024'!$A$2:$P1001, ""select count(A) where lower(J) = '"" &amp; lower($A7) &amp; ""' and lower(I) = '"" &amp; lower(B$2) &amp; ""' label count(A) ''"", 0), 0)"),0.0)</f>
        <v>0</v>
      </c>
      <c r="C7" s="3">
        <f>IFERROR(__xludf.DUMMYFUNCTION("ifna(query('linux-cves-2024'!$A$2:$P1001, ""select count(A) where lower(J) = '"" &amp; lower($A7) &amp; ""' and lower(I) = '"" &amp; lower(C$2) &amp; ""' label count(A) ''"", 0), 0)"),0.0)</f>
        <v>0</v>
      </c>
      <c r="D7" s="3">
        <f>IFERROR(__xludf.DUMMYFUNCTION("ifna(query('linux-cves-2024'!$A$2:$P1001, ""select count(A) where lower(J) = '"" &amp; lower($A7) &amp; ""' and lower(I) = '"" &amp; lower(D$2) &amp; ""' label count(A) ''"", 0), 0)"),0.0)</f>
        <v>0</v>
      </c>
      <c r="E7" s="14">
        <f>IFERROR(__xludf.DUMMYFUNCTION("if(sum(B7:D7) = ifna(query('linux-cves-2024'!$A$2:$P1001, ""select count(A) where lower(J) = '"" &amp; lower($A7) &amp; ""' label count(A) ''"", 0), 0), sum(B7:D7), ""!! Bad Rust labels exist"")"),0.0)</f>
        <v>0</v>
      </c>
      <c r="F7" s="3">
        <f>IFERROR(__xludf.DUMMYFUNCTION("ifna(query('linux-cves-2023'!$A$2:$L1001, ""select count(A) where lower(J) = '"" &amp; lower($A7) &amp; ""' and lower(I) = '"" &amp; lower(F$2) &amp; ""' label count(A) ''"", 0), 0)"),0.0)</f>
        <v>0</v>
      </c>
      <c r="G7" s="3">
        <f>IFERROR(__xludf.DUMMYFUNCTION("ifna(query('linux-cves-2023'!$A$2:$L1001, ""select count(A) where lower(J) = '"" &amp; lower($A7) &amp; ""' and lower(I) = '"" &amp; lower(G$2) &amp; ""' label count(A) ''"", 0), 0)"),0.0)</f>
        <v>0</v>
      </c>
      <c r="H7" s="3">
        <f>IFERROR(__xludf.DUMMYFUNCTION("ifna(query('linux-cves-2023'!$A$2:$L1001, ""select count(A) where lower(J) = '"" &amp; lower($A7) &amp; ""' and lower(I) = '"" &amp; lower(H$2) &amp; ""' label count(A) ''"", 0), 0)"),0.0)</f>
        <v>0</v>
      </c>
      <c r="I7" s="14">
        <f>IFERROR(__xludf.DUMMYFUNCTION("if(sum(F7:H7) = ifna(query('linux-cves-2023'!$A$2:$L1001, ""select count(A) where lower(J) = '"" &amp; lower($A7) &amp; ""' label count(A) ''"", 0), 0), sum(F7:H7), ""!! Bad Rust labels exist"")"),0.0)</f>
        <v>0</v>
      </c>
      <c r="J7" s="3">
        <f>IFERROR(__xludf.DUMMYFUNCTION("ifna(query('linux-cves-2022'!$A$2:$N1001, ""select count(A) where lower(K) = '"" &amp; lower($A7) &amp; ""' and lower(I) = '"" &amp; lower(J$2) &amp; ""' label count(A) ''"", 0), 0)"),0.0)</f>
        <v>0</v>
      </c>
      <c r="K7" s="3">
        <f>IFERROR(__xludf.DUMMYFUNCTION("ifna(query('linux-cves-2022'!$A$2:$N1001, ""select count(A) where lower(K) = '"" &amp; lower($A7) &amp; ""' and lower(I) = '"" &amp; lower(K$2) &amp; ""' label count(A) ''"", 0), 0)"),0.0)</f>
        <v>0</v>
      </c>
      <c r="L7" s="3">
        <f>IFERROR(__xludf.DUMMYFUNCTION("ifna(query('linux-cves-2022'!$A$2:$N1001, ""select count(A) where lower(K) = '"" &amp; lower($A7) &amp; ""' and lower(I) = '"" &amp; lower(L$2) &amp; ""' label count(A) ''"", 0), 0)"),0.0)</f>
        <v>0</v>
      </c>
      <c r="M7" s="14">
        <f>IFERROR(__xludf.DUMMYFUNCTION("if(sum(J7:L7) = ifna(query('linux-cves-2022'!$A$2:$N1001, ""select count(A) where lower(K) = '"" &amp; lower($A7) &amp; ""' label count(A) ''"", 0), 0), sum(J7:L7), ""!! Bad Rust labels exist"")"),0.0)</f>
        <v>0</v>
      </c>
      <c r="N7" s="3">
        <f>IFERROR(__xludf.DUMMYFUNCTION("ifna(query('linux-cves-2021'!$A$2:$P1001, ""select count(A) where lower(L) = '"" &amp; lower($A7) &amp; ""' and lower(I) = '"" &amp; lower(N$2) &amp; ""' label count(A) ''"", 0), 0)"),0.0)</f>
        <v>0</v>
      </c>
      <c r="O7" s="3">
        <f>IFERROR(__xludf.DUMMYFUNCTION("ifna(query('linux-cves-2021'!$A$2:$P1001, ""select count(A) where lower(L) = '"" &amp; lower($A7) &amp; ""' and lower(I) = '"" &amp; lower(O$2) &amp; ""' label count(A) ''"", 0), 0)"),0.0)</f>
        <v>0</v>
      </c>
      <c r="P7" s="3">
        <f>IFERROR(__xludf.DUMMYFUNCTION("ifna(query('linux-cves-2021'!$A$2:$P1001, ""select count(A) where lower(L) = '"" &amp; lower($A7) &amp; ""' and lower(I) = '"" &amp; lower(P$2) &amp; ""' label count(A) ''"", 0), 0)"),0.0)</f>
        <v>0</v>
      </c>
      <c r="Q7" s="14">
        <f>IFERROR(__xludf.DUMMYFUNCTION("if(sum(N7:P7) = ifna(query('linux-cves-2021'!$A$2:$P1001, ""select count(A) where lower(L) = '"" &amp; lower($A7) &amp; ""' label count(A) ''"", 0), 0), sum(N7:P7), ""!! Bad Rust labels exist"")"),0.0)</f>
        <v>0</v>
      </c>
      <c r="R7" s="3">
        <f>IFERROR(__xludf.DUMMYFUNCTION("ifna(query('linux-cves-2020'!$A$2:$P1001, ""select count(A) where lower(J) = '"" &amp; lower($A7) &amp; ""' and lower(I) = '"" &amp; lower(R$2) &amp; ""' label count(A) ''"", 0), 0)"),0.0)</f>
        <v>0</v>
      </c>
      <c r="S7" s="3">
        <f>IFERROR(__xludf.DUMMYFUNCTION("ifna(query('linux-cves-2020'!$A$2:$P1001, ""select count(A) where lower(J) = '"" &amp; lower($A7) &amp; ""' and lower(I) = '"" &amp; lower(S$2) &amp; ""' label count(A) ''"", 0), 0)"),0.0)</f>
        <v>0</v>
      </c>
      <c r="T7" s="3">
        <f>IFERROR(__xludf.DUMMYFUNCTION("ifna(query('linux-cves-2020'!$A$2:$P1001, ""select count(A) where lower(J) = '"" &amp; lower($A7) &amp; ""' and lower(I) = '"" &amp; lower(T$2) &amp; ""' label count(A) ''"", 0), 0)"),0.0)</f>
        <v>0</v>
      </c>
      <c r="U7" s="14">
        <f>IFERROR(__xludf.DUMMYFUNCTION("if(sum(R7:T7) = ifna(query('linux-cves-2020'!$A$2:$P1001, ""select count(A) where lower(J) = '"" &amp; lower($A7) &amp; ""' label count(A) ''"", 0), 0), sum(R7:T7), ""!! Bad Rust labels exist"")"),0.0)</f>
        <v>0</v>
      </c>
      <c r="V7" s="3">
        <f t="shared" ref="V7:Y7" si="8">B7+F7+J7+N7+R7</f>
        <v>0</v>
      </c>
      <c r="W7" s="3">
        <f t="shared" si="8"/>
        <v>0</v>
      </c>
      <c r="X7" s="3">
        <f t="shared" si="8"/>
        <v>0</v>
      </c>
      <c r="Y7" s="3">
        <f t="shared" si="8"/>
        <v>0</v>
      </c>
      <c r="Z7" s="15">
        <f t="shared" si="3"/>
        <v>0</v>
      </c>
      <c r="AA7" s="3"/>
      <c r="AB7" s="15"/>
    </row>
    <row r="8">
      <c r="A8" s="3" t="s">
        <v>62</v>
      </c>
      <c r="B8" s="3">
        <f>IFERROR(__xludf.DUMMYFUNCTION("ifna(query('linux-cves-2024'!$A$2:$P1001, ""select count(A) where lower(J) = '"" &amp; lower($A8) &amp; ""' and lower(I) = '"" &amp; lower(B$2) &amp; ""' label count(A) ''"", 0), 0)"),0.0)</f>
        <v>0</v>
      </c>
      <c r="C8" s="3">
        <f>IFERROR(__xludf.DUMMYFUNCTION("ifna(query('linux-cves-2024'!$A$2:$P1001, ""select count(A) where lower(J) = '"" &amp; lower($A8) &amp; ""' and lower(I) = '"" &amp; lower(C$2) &amp; ""' label count(A) ''"", 0), 0)"),0.0)</f>
        <v>0</v>
      </c>
      <c r="D8" s="3">
        <f>IFERROR(__xludf.DUMMYFUNCTION("ifna(query('linux-cves-2024'!$A$2:$P1001, ""select count(A) where lower(J) = '"" &amp; lower($A8) &amp; ""' and lower(I) = '"" &amp; lower(D$2) &amp; ""' label count(A) ''"", 0), 0)"),0.0)</f>
        <v>0</v>
      </c>
      <c r="E8" s="14">
        <f>IFERROR(__xludf.DUMMYFUNCTION("if(sum(B8:D8) = ifna(query('linux-cves-2024'!$A$2:$P1001, ""select count(A) where lower(J) = '"" &amp; lower($A8) &amp; ""' label count(A) ''"", 0), 0), sum(B8:D8), ""!! Bad Rust labels exist"")"),0.0)</f>
        <v>0</v>
      </c>
      <c r="F8" s="3">
        <f>IFERROR(__xludf.DUMMYFUNCTION("ifna(query('linux-cves-2023'!$A$2:$L1001, ""select count(A) where lower(J) = '"" &amp; lower($A8) &amp; ""' and lower(I) = '"" &amp; lower(F$2) &amp; ""' label count(A) ''"", 0), 0)"),0.0)</f>
        <v>0</v>
      </c>
      <c r="G8" s="3">
        <f>IFERROR(__xludf.DUMMYFUNCTION("ifna(query('linux-cves-2023'!$A$2:$L1001, ""select count(A) where lower(J) = '"" &amp; lower($A8) &amp; ""' and lower(I) = '"" &amp; lower(G$2) &amp; ""' label count(A) ''"", 0), 0)"),0.0)</f>
        <v>0</v>
      </c>
      <c r="H8" s="3">
        <f>IFERROR(__xludf.DUMMYFUNCTION("ifna(query('linux-cves-2023'!$A$2:$L1001, ""select count(A) where lower(J) = '"" &amp; lower($A8) &amp; ""' and lower(I) = '"" &amp; lower(H$2) &amp; ""' label count(A) ''"", 0), 0)"),1.0)</f>
        <v>1</v>
      </c>
      <c r="I8" s="14">
        <f>IFERROR(__xludf.DUMMYFUNCTION("if(sum(F8:H8) = ifna(query('linux-cves-2023'!$A$2:$L1001, ""select count(A) where lower(J) = '"" &amp; lower($A8) &amp; ""' label count(A) ''"", 0), 0), sum(F8:H8), ""!! Bad Rust labels exist"")"),1.0)</f>
        <v>1</v>
      </c>
      <c r="J8" s="3">
        <f>IFERROR(__xludf.DUMMYFUNCTION("ifna(query('linux-cves-2022'!$A$2:$N1001, ""select count(A) where lower(K) = '"" &amp; lower($A8) &amp; ""' and lower(I) = '"" &amp; lower(J$2) &amp; ""' label count(A) ''"", 0), 0)"),0.0)</f>
        <v>0</v>
      </c>
      <c r="K8" s="3">
        <f>IFERROR(__xludf.DUMMYFUNCTION("ifna(query('linux-cves-2022'!$A$2:$N1001, ""select count(A) where lower(K) = '"" &amp; lower($A8) &amp; ""' and lower(I) = '"" &amp; lower(K$2) &amp; ""' label count(A) ''"", 0), 0)"),0.0)</f>
        <v>0</v>
      </c>
      <c r="L8" s="3">
        <f>IFERROR(__xludf.DUMMYFUNCTION("ifna(query('linux-cves-2022'!$A$2:$N1001, ""select count(A) where lower(K) = '"" &amp; lower($A8) &amp; ""' and lower(I) = '"" &amp; lower(L$2) &amp; ""' label count(A) ''"", 0), 0)"),0.0)</f>
        <v>0</v>
      </c>
      <c r="M8" s="14">
        <f>IFERROR(__xludf.DUMMYFUNCTION("if(sum(J8:L8) = ifna(query('linux-cves-2022'!$A$2:$N1001, ""select count(A) where lower(K) = '"" &amp; lower($A8) &amp; ""' label count(A) ''"", 0), 0), sum(J8:L8), ""!! Bad Rust labels exist"")"),0.0)</f>
        <v>0</v>
      </c>
      <c r="N8" s="3">
        <f>IFERROR(__xludf.DUMMYFUNCTION("ifna(query('linux-cves-2021'!$A$2:$P1001, ""select count(A) where lower(L) = '"" &amp; lower($A8) &amp; ""' and lower(I) = '"" &amp; lower(N$2) &amp; ""' label count(A) ''"", 0), 0)"),0.0)</f>
        <v>0</v>
      </c>
      <c r="O8" s="3">
        <f>IFERROR(__xludf.DUMMYFUNCTION("ifna(query('linux-cves-2021'!$A$2:$P1001, ""select count(A) where lower(L) = '"" &amp; lower($A8) &amp; ""' and lower(I) = '"" &amp; lower(O$2) &amp; ""' label count(A) ''"", 0), 0)"),0.0)</f>
        <v>0</v>
      </c>
      <c r="P8" s="3">
        <f>IFERROR(__xludf.DUMMYFUNCTION("ifna(query('linux-cves-2021'!$A$2:$P1001, ""select count(A) where lower(L) = '"" &amp; lower($A8) &amp; ""' and lower(I) = '"" &amp; lower(P$2) &amp; ""' label count(A) ''"", 0), 0)"),0.0)</f>
        <v>0</v>
      </c>
      <c r="Q8" s="14">
        <f>IFERROR(__xludf.DUMMYFUNCTION("if(sum(N8:P8) = ifna(query('linux-cves-2021'!$A$2:$P1001, ""select count(A) where lower(L) = '"" &amp; lower($A8) &amp; ""' label count(A) ''"", 0), 0), sum(N8:P8), ""!! Bad Rust labels exist"")"),0.0)</f>
        <v>0</v>
      </c>
      <c r="R8" s="3">
        <f>IFERROR(__xludf.DUMMYFUNCTION("ifna(query('linux-cves-2020'!$A$2:$P1001, ""select count(A) where lower(J) = '"" &amp; lower($A8) &amp; ""' and lower(I) = '"" &amp; lower(R$2) &amp; ""' label count(A) ''"", 0), 0)"),0.0)</f>
        <v>0</v>
      </c>
      <c r="S8" s="3">
        <f>IFERROR(__xludf.DUMMYFUNCTION("ifna(query('linux-cves-2020'!$A$2:$P1001, ""select count(A) where lower(J) = '"" &amp; lower($A8) &amp; ""' and lower(I) = '"" &amp; lower(S$2) &amp; ""' label count(A) ''"", 0), 0)"),0.0)</f>
        <v>0</v>
      </c>
      <c r="T8" s="3">
        <f>IFERROR(__xludf.DUMMYFUNCTION("ifna(query('linux-cves-2020'!$A$2:$P1001, ""select count(A) where lower(J) = '"" &amp; lower($A8) &amp; ""' and lower(I) = '"" &amp; lower(T$2) &amp; ""' label count(A) ''"", 0), 0)"),0.0)</f>
        <v>0</v>
      </c>
      <c r="U8" s="14">
        <f>IFERROR(__xludf.DUMMYFUNCTION("if(sum(R8:T8) = ifna(query('linux-cves-2020'!$A$2:$P1001, ""select count(A) where lower(J) = '"" &amp; lower($A8) &amp; ""' label count(A) ''"", 0), 0), sum(R8:T8), ""!! Bad Rust labels exist"")"),0.0)</f>
        <v>0</v>
      </c>
      <c r="V8" s="3">
        <f t="shared" ref="V8:Y8" si="9">B8+F8+J8+N8+R8</f>
        <v>0</v>
      </c>
      <c r="W8" s="3">
        <f t="shared" si="9"/>
        <v>0</v>
      </c>
      <c r="X8" s="3">
        <f t="shared" si="9"/>
        <v>1</v>
      </c>
      <c r="Y8" s="3">
        <f t="shared" si="9"/>
        <v>1</v>
      </c>
      <c r="Z8" s="15">
        <f t="shared" si="3"/>
        <v>0.004166666667</v>
      </c>
      <c r="AA8" s="3"/>
      <c r="AB8" s="15"/>
    </row>
    <row r="9">
      <c r="A9" s="3" t="s">
        <v>63</v>
      </c>
      <c r="B9" s="3">
        <f>IFERROR(__xludf.DUMMYFUNCTION("ifna(query('linux-cves-2024'!$A$2:$P1001, ""select count(A) where lower(J) = '"" &amp; lower($A9) &amp; ""' and lower(I) = '"" &amp; lower(B$2) &amp; ""' label count(A) ''"", 0), 0)"),0.0)</f>
        <v>0</v>
      </c>
      <c r="C9" s="4">
        <f>IFERROR(__xludf.DUMMYFUNCTION("ifna(query('linux-cves-2024'!$A$2:$P1001, ""select count(A) where lower(J) = '"" &amp; lower($A9) &amp; ""' and lower(I) = '"" &amp; lower(C$2) &amp; ""' label count(A) ''"", 0), 0)"),0.0)</f>
        <v>0</v>
      </c>
      <c r="D9" s="4">
        <f>IFERROR(__xludf.DUMMYFUNCTION("ifna(query('linux-cves-2024'!$A$2:$P1001, ""select count(A) where lower(J) = '"" &amp; lower($A9) &amp; ""' and lower(I) = '"" &amp; lower(D$2) &amp; ""' label count(A) ''"", 0), 0)"),0.0)</f>
        <v>0</v>
      </c>
      <c r="E9" s="20">
        <f>IFERROR(__xludf.DUMMYFUNCTION("if(sum(B9:D9) = ifna(query('linux-cves-2024'!$A$2:$P1001, ""select count(A) where lower(J) = '"" &amp; lower($A9) &amp; ""' label count(A) ''"", 0), 0), sum(B9:D9), ""!! Bad Rust labels exist"")"),0.0)</f>
        <v>0</v>
      </c>
      <c r="F9" s="4">
        <f>IFERROR(__xludf.DUMMYFUNCTION("ifna(query('linux-cves-2023'!$A$2:$L1001, ""select count(A) where lower(J) = '"" &amp; lower($A9) &amp; ""' and lower(I) = '"" &amp; lower(F$2) &amp; ""' label count(A) ''"", 0), 0)"),0.0)</f>
        <v>0</v>
      </c>
      <c r="G9" s="4">
        <f>IFERROR(__xludf.DUMMYFUNCTION("ifna(query('linux-cves-2023'!$A$2:$L1001, ""select count(A) where lower(J) = '"" &amp; lower($A9) &amp; ""' and lower(I) = '"" &amp; lower(G$2) &amp; ""' label count(A) ''"", 0), 0)"),0.0)</f>
        <v>0</v>
      </c>
      <c r="H9" s="4">
        <f>IFERROR(__xludf.DUMMYFUNCTION("ifna(query('linux-cves-2023'!$A$2:$L1001, ""select count(A) where lower(J) = '"" &amp; lower($A9) &amp; ""' and lower(I) = '"" &amp; lower(H$2) &amp; ""' label count(A) ''"", 0), 0)"),0.0)</f>
        <v>0</v>
      </c>
      <c r="I9" s="20">
        <f>IFERROR(__xludf.DUMMYFUNCTION("if(sum(F9:H9) = ifna(query('linux-cves-2023'!$A$2:$L1001, ""select count(A) where lower(J) = '"" &amp; lower($A9) &amp; ""' label count(A) ''"", 0), 0), sum(F9:H9), ""!! Bad Rust labels exist"")"),0.0)</f>
        <v>0</v>
      </c>
      <c r="J9" s="4">
        <f>IFERROR(__xludf.DUMMYFUNCTION("ifna(query('linux-cves-2022'!$A$2:$N1001, ""select count(A) where lower(K) = '"" &amp; lower($A9) &amp; ""' and lower(I) = '"" &amp; lower(J$2) &amp; ""' label count(A) ''"", 0), 0)"),0.0)</f>
        <v>0</v>
      </c>
      <c r="K9" s="4">
        <f>IFERROR(__xludf.DUMMYFUNCTION("ifna(query('linux-cves-2022'!$A$2:$N1001, ""select count(A) where lower(K) = '"" &amp; lower($A9) &amp; ""' and lower(I) = '"" &amp; lower(K$2) &amp; ""' label count(A) ''"", 0), 0)"),0.0)</f>
        <v>0</v>
      </c>
      <c r="L9" s="4">
        <f>IFERROR(__xludf.DUMMYFUNCTION("ifna(query('linux-cves-2022'!$A$2:$N1001, ""select count(A) where lower(K) = '"" &amp; lower($A9) &amp; ""' and lower(I) = '"" &amp; lower(L$2) &amp; ""' label count(A) ''"", 0), 0)"),0.0)</f>
        <v>0</v>
      </c>
      <c r="M9" s="20">
        <f>IFERROR(__xludf.DUMMYFUNCTION("if(sum(J9:L9) = ifna(query('linux-cves-2022'!$A$2:$N1001, ""select count(A) where lower(K) = '"" &amp; lower($A9) &amp; ""' label count(A) ''"", 0), 0), sum(J9:L9), ""!! Bad Rust labels exist"")"),0.0)</f>
        <v>0</v>
      </c>
      <c r="N9" s="3">
        <f>IFERROR(__xludf.DUMMYFUNCTION("ifna(query('linux-cves-2021'!$A$2:$P1001, ""select count(A) where lower(L) = '"" &amp; lower($A9) &amp; ""' and lower(I) = '"" &amp; lower(N$2) &amp; ""' label count(A) ''"", 0), 0)"),0.0)</f>
        <v>0</v>
      </c>
      <c r="O9" s="3">
        <f>IFERROR(__xludf.DUMMYFUNCTION("ifna(query('linux-cves-2021'!$A$2:$P1001, ""select count(A) where lower(L) = '"" &amp; lower($A9) &amp; ""' and lower(I) = '"" &amp; lower(O$2) &amp; ""' label count(A) ''"", 0), 0)"),0.0)</f>
        <v>0</v>
      </c>
      <c r="P9" s="3">
        <f>IFERROR(__xludf.DUMMYFUNCTION("ifna(query('linux-cves-2021'!$A$2:$P1001, ""select count(A) where lower(L) = '"" &amp; lower($A9) &amp; ""' and lower(I) = '"" &amp; lower(P$2) &amp; ""' label count(A) ''"", 0), 0)"),0.0)</f>
        <v>0</v>
      </c>
      <c r="Q9" s="14">
        <f>IFERROR(__xludf.DUMMYFUNCTION("if(sum(N9:P9) = ifna(query('linux-cves-2021'!$A$2:$P1001, ""select count(A) where lower(L) = '"" &amp; lower($A9) &amp; ""' label count(A) ''"", 0), 0), sum(N9:P9), ""!! Bad Rust labels exist"")"),0.0)</f>
        <v>0</v>
      </c>
      <c r="R9" s="3">
        <f>IFERROR(__xludf.DUMMYFUNCTION("ifna(query('linux-cves-2020'!$A$2:$P1001, ""select count(A) where lower(J) = '"" &amp; lower($A9) &amp; ""' and lower(I) = '"" &amp; lower(R$2) &amp; ""' label count(A) ''"", 0), 0)"),0.0)</f>
        <v>0</v>
      </c>
      <c r="S9" s="3">
        <f>IFERROR(__xludf.DUMMYFUNCTION("ifna(query('linux-cves-2020'!$A$2:$P1001, ""select count(A) where lower(J) = '"" &amp; lower($A9) &amp; ""' and lower(I) = '"" &amp; lower(S$2) &amp; ""' label count(A) ''"", 0), 0)"),0.0)</f>
        <v>0</v>
      </c>
      <c r="T9" s="3">
        <f>IFERROR(__xludf.DUMMYFUNCTION("ifna(query('linux-cves-2020'!$A$2:$P1001, ""select count(A) where lower(J) = '"" &amp; lower($A9) &amp; ""' and lower(I) = '"" &amp; lower(T$2) &amp; ""' label count(A) ''"", 0), 0)"),0.0)</f>
        <v>0</v>
      </c>
      <c r="U9" s="14">
        <f>IFERROR(__xludf.DUMMYFUNCTION("if(sum(R9:T9) = ifna(query('linux-cves-2020'!$A$2:$P1001, ""select count(A) where lower(J) = '"" &amp; lower($A9) &amp; ""' label count(A) ''"", 0), 0), sum(R9:T9), ""!! Bad Rust labels exist"")"),0.0)</f>
        <v>0</v>
      </c>
      <c r="V9" s="3">
        <f t="shared" ref="V9:Y9" si="10">B9+F9+J9+N9+R9</f>
        <v>0</v>
      </c>
      <c r="W9" s="3">
        <f t="shared" si="10"/>
        <v>0</v>
      </c>
      <c r="X9" s="3">
        <f t="shared" si="10"/>
        <v>0</v>
      </c>
      <c r="Y9" s="4">
        <f t="shared" si="10"/>
        <v>0</v>
      </c>
      <c r="Z9" s="21">
        <f t="shared" si="3"/>
        <v>0</v>
      </c>
      <c r="AA9" s="4"/>
      <c r="AB9" s="21"/>
    </row>
    <row r="10">
      <c r="A10" s="5" t="s">
        <v>64</v>
      </c>
      <c r="B10" s="5">
        <f>IFERROR(__xludf.DUMMYFUNCTION("ifna(query('linux-cves-2024'!$A$2:$P1001, ""select count(A) where lower(J) = '"" &amp; lower($A10) &amp; ""' and lower(I) = '"" &amp; lower(B$2) &amp; ""' label count(A) ''"", 0), 0)"),0.0)</f>
        <v>0</v>
      </c>
      <c r="C10" s="5">
        <f>IFERROR(__xludf.DUMMYFUNCTION("ifna(query('linux-cves-2024'!$A$2:$P1001, ""select count(A) where lower(J) = '"" &amp; lower($A10) &amp; ""' and lower(I) = '"" &amp; lower(C$2) &amp; ""' label count(A) ''"", 0), 0)"),0.0)</f>
        <v>0</v>
      </c>
      <c r="D10" s="5">
        <f>IFERROR(__xludf.DUMMYFUNCTION("ifna(query('linux-cves-2024'!$A$2:$P1001, ""select count(A) where lower(J) = '"" &amp; lower($A10) &amp; ""' and lower(I) = '"" &amp; lower(D$2) &amp; ""' label count(A) ''"", 0), 0)"),0.0)</f>
        <v>0</v>
      </c>
      <c r="E10" s="22">
        <f>IFERROR(__xludf.DUMMYFUNCTION("if(sum(B10:D10) = ifna(query('linux-cves-2024'!$A$2:$P1001, ""select count(A) where lower(J) = '"" &amp; lower($A10) &amp; ""' label count(A) ''"", 0), 0), sum(B10:D10), ""!! Bad Rust labels exist"")"),0.0)</f>
        <v>0</v>
      </c>
      <c r="F10" s="5">
        <f>IFERROR(__xludf.DUMMYFUNCTION("ifna(query('linux-cves-2023'!$A$2:$L1001, ""select count(A) where lower(J) = '"" &amp; lower($A10) &amp; ""' and lower(I) = '"" &amp; lower(F$2) &amp; ""' label count(A) ''"", 0), 0)"),0.0)</f>
        <v>0</v>
      </c>
      <c r="G10" s="5">
        <f>IFERROR(__xludf.DUMMYFUNCTION("ifna(query('linux-cves-2023'!$A$2:$L1001, ""select count(A) where lower(J) = '"" &amp; lower($A10) &amp; ""' and lower(I) = '"" &amp; lower(G$2) &amp; ""' label count(A) ''"", 0), 0)"),0.0)</f>
        <v>0</v>
      </c>
      <c r="H10" s="5">
        <f>IFERROR(__xludf.DUMMYFUNCTION("ifna(query('linux-cves-2023'!$A$2:$L1001, ""select count(A) where lower(J) = '"" &amp; lower($A10) &amp; ""' and lower(I) = '"" &amp; lower(H$2) &amp; ""' label count(A) ''"", 0), 0)"),0.0)</f>
        <v>0</v>
      </c>
      <c r="I10" s="22">
        <f>IFERROR(__xludf.DUMMYFUNCTION("if(sum(F10:H10) = ifna(query('linux-cves-2023'!$A$2:$L1001, ""select count(A) where lower(J) = '"" &amp; lower($A10) &amp; ""' label count(A) ''"", 0), 0), sum(F10:H10), ""!! Bad Rust labels exist"")"),0.0)</f>
        <v>0</v>
      </c>
      <c r="J10" s="5">
        <f>IFERROR(__xludf.DUMMYFUNCTION("ifna(query('linux-cves-2022'!$A$2:$N1001, ""select count(A) where lower(K) = '"" &amp; lower($A10) &amp; ""' and lower(I) = '"" &amp; lower(J$2) &amp; ""' label count(A) ''"", 0), 0)"),0.0)</f>
        <v>0</v>
      </c>
      <c r="K10" s="5">
        <f>IFERROR(__xludf.DUMMYFUNCTION("ifna(query('linux-cves-2022'!$A$2:$N1001, ""select count(A) where lower(K) = '"" &amp; lower($A10) &amp; ""' and lower(I) = '"" &amp; lower(K$2) &amp; ""' label count(A) ''"", 0), 0)"),0.0)</f>
        <v>0</v>
      </c>
      <c r="L10" s="5">
        <f>IFERROR(__xludf.DUMMYFUNCTION("ifna(query('linux-cves-2022'!$A$2:$N1001, ""select count(A) where lower(K) = '"" &amp; lower($A10) &amp; ""' and lower(I) = '"" &amp; lower(L$2) &amp; ""' label count(A) ''"", 0), 0)"),1.0)</f>
        <v>1</v>
      </c>
      <c r="M10" s="22">
        <f>IFERROR(__xludf.DUMMYFUNCTION("if(sum(J10:L10) = ifna(query('linux-cves-2022'!$A$2:$N1001, ""select count(A) where lower(K) = '"" &amp; lower($A10) &amp; ""' label count(A) ''"", 0), 0), sum(J10:L10), ""!! Bad Rust labels exist"")"),1.0)</f>
        <v>1</v>
      </c>
      <c r="N10" s="6">
        <f>IFERROR(__xludf.DUMMYFUNCTION("ifna(query('linux-cves-2021'!$A$2:$P1001, ""select count(A) where lower(L) = '"" &amp; lower($A10) &amp; ""' and lower(I) = '"" &amp; lower(N$2) &amp; ""' label count(A) ''"", 0), 0)"),0.0)</f>
        <v>0</v>
      </c>
      <c r="O10" s="6">
        <f>IFERROR(__xludf.DUMMYFUNCTION("ifna(query('linux-cves-2021'!$A$2:$P1001, ""select count(A) where lower(L) = '"" &amp; lower($A10) &amp; ""' and lower(I) = '"" &amp; lower(O$2) &amp; ""' label count(A) ''"", 0), 0)"),0.0)</f>
        <v>0</v>
      </c>
      <c r="P10" s="6">
        <f>IFERROR(__xludf.DUMMYFUNCTION("ifna(query('linux-cves-2021'!$A$2:$P1001, ""select count(A) where lower(L) = '"" &amp; lower($A10) &amp; ""' and lower(I) = '"" &amp; lower(P$2) &amp; ""' label count(A) ''"", 0), 0)"),3.0)</f>
        <v>3</v>
      </c>
      <c r="Q10" s="23">
        <f>IFERROR(__xludf.DUMMYFUNCTION("if(sum(N10:P10) = ifna(query('linux-cves-2021'!$A$2:$P1001, ""select count(A) where lower(L) = '"" &amp; lower($A10) &amp; ""' label count(A) ''"", 0), 0), sum(N10:P10), ""!! Bad Rust labels exist"")"),3.0)</f>
        <v>3</v>
      </c>
      <c r="R10" s="6">
        <f>IFERROR(__xludf.DUMMYFUNCTION("ifna(query('linux-cves-2020'!$A$2:$P1001, ""select count(A) where lower(J) = '"" &amp; lower($A10) &amp; ""' and lower(I) = '"" &amp; lower(R$2) &amp; ""' label count(A) ''"", 0), 0)"),0.0)</f>
        <v>0</v>
      </c>
      <c r="S10" s="6">
        <f>IFERROR(__xludf.DUMMYFUNCTION("ifna(query('linux-cves-2020'!$A$2:$P1001, ""select count(A) where lower(J) = '"" &amp; lower($A10) &amp; ""' and lower(I) = '"" &amp; lower(S$2) &amp; ""' label count(A) ''"", 0), 0)"),0.0)</f>
        <v>0</v>
      </c>
      <c r="T10" s="6">
        <f>IFERROR(__xludf.DUMMYFUNCTION("ifna(query('linux-cves-2020'!$A$2:$P1001, ""select count(A) where lower(J) = '"" &amp; lower($A10) &amp; ""' and lower(I) = '"" &amp; lower(T$2) &amp; ""' label count(A) ''"", 0), 0)"),3.0)</f>
        <v>3</v>
      </c>
      <c r="U10" s="23">
        <f>IFERROR(__xludf.DUMMYFUNCTION("if(sum(R10:T10) = ifna(query('linux-cves-2020'!$A$2:$P1001, ""select count(A) where lower(J) = '"" &amp; lower($A10) &amp; ""' label count(A) ''"", 0), 0), sum(R10:T10), ""!! Bad Rust labels exist"")"),3.0)</f>
        <v>3</v>
      </c>
      <c r="V10" s="3">
        <f t="shared" ref="V10:Y10" si="11">B10+F10+J10+N10+R10</f>
        <v>0</v>
      </c>
      <c r="W10" s="3">
        <f t="shared" si="11"/>
        <v>0</v>
      </c>
      <c r="X10" s="3">
        <f t="shared" si="11"/>
        <v>7</v>
      </c>
      <c r="Y10" s="5">
        <f t="shared" si="11"/>
        <v>7</v>
      </c>
      <c r="Z10" s="24">
        <f t="shared" si="3"/>
        <v>0.02916666667</v>
      </c>
      <c r="AA10" s="5">
        <f>sum(Y10:Y14)</f>
        <v>48</v>
      </c>
      <c r="AB10" s="24">
        <f>AA10/$Y$23</f>
        <v>0.2</v>
      </c>
      <c r="AD10" s="25" t="s">
        <v>51</v>
      </c>
      <c r="AE10" s="25" t="s">
        <v>57</v>
      </c>
      <c r="AF10" s="25" t="s">
        <v>53</v>
      </c>
      <c r="AG10" s="26" t="s">
        <v>54</v>
      </c>
    </row>
    <row r="11">
      <c r="A11" s="5" t="s">
        <v>65</v>
      </c>
      <c r="B11" s="5">
        <f>IFERROR(__xludf.DUMMYFUNCTION("ifna(query('linux-cves-2024'!$A$2:$P1001, ""select count(A) where lower(J) = '"" &amp; lower($A11) &amp; ""' and lower(I) = '"" &amp; lower(B$2) &amp; ""' label count(A) ''"", 0), 0)"),0.0)</f>
        <v>0</v>
      </c>
      <c r="C11" s="5">
        <f>IFERROR(__xludf.DUMMYFUNCTION("ifna(query('linux-cves-2024'!$A$2:$P1001, ""select count(A) where lower(J) = '"" &amp; lower($A11) &amp; ""' and lower(I) = '"" &amp; lower(C$2) &amp; ""' label count(A) ''"", 0), 0)"),0.0)</f>
        <v>0</v>
      </c>
      <c r="D11" s="5">
        <f>IFERROR(__xludf.DUMMYFUNCTION("ifna(query('linux-cves-2024'!$A$2:$P1001, ""select count(A) where lower(J) = '"" &amp; lower($A11) &amp; ""' and lower(I) = '"" &amp; lower(D$2) &amp; ""' label count(A) ''"", 0), 0)"),0.0)</f>
        <v>0</v>
      </c>
      <c r="E11" s="22">
        <f>IFERROR(__xludf.DUMMYFUNCTION("if(sum(B11:D11) = ifna(query('linux-cves-2024'!$A$2:$P1001, ""select count(A) where lower(J) = '"" &amp; lower($A11) &amp; ""' label count(A) ''"", 0), 0), sum(B11:D11), ""!! Bad Rust labels exist"")"),0.0)</f>
        <v>0</v>
      </c>
      <c r="F11" s="5">
        <f>IFERROR(__xludf.DUMMYFUNCTION("ifna(query('linux-cves-2023'!$A$2:$L1001, ""select count(A) where lower(J) = '"" &amp; lower($A11) &amp; ""' and lower(I) = '"" &amp; lower(F$2) &amp; ""' label count(A) ''"", 0), 0)"),0.0)</f>
        <v>0</v>
      </c>
      <c r="G11" s="5">
        <f>IFERROR(__xludf.DUMMYFUNCTION("ifna(query('linux-cves-2023'!$A$2:$L1001, ""select count(A) where lower(J) = '"" &amp; lower($A11) &amp; ""' and lower(I) = '"" &amp; lower(G$2) &amp; ""' label count(A) ''"", 0), 0)"),0.0)</f>
        <v>0</v>
      </c>
      <c r="H11" s="5">
        <f>IFERROR(__xludf.DUMMYFUNCTION("ifna(query('linux-cves-2023'!$A$2:$L1001, ""select count(A) where lower(J) = '"" &amp; lower($A11) &amp; ""' and lower(I) = '"" &amp; lower(H$2) &amp; ""' label count(A) ''"", 0), 0)"),0.0)</f>
        <v>0</v>
      </c>
      <c r="I11" s="22">
        <f>IFERROR(__xludf.DUMMYFUNCTION("if(sum(F11:H11) = ifna(query('linux-cves-2023'!$A$2:$L1001, ""select count(A) where lower(J) = '"" &amp; lower($A11) &amp; ""' label count(A) ''"", 0), 0), sum(F11:H11), ""!! Bad Rust labels exist"")"),0.0)</f>
        <v>0</v>
      </c>
      <c r="J11" s="5">
        <f>IFERROR(__xludf.DUMMYFUNCTION("ifna(query('linux-cves-2022'!$A$2:$N1001, ""select count(A) where lower(K) = '"" &amp; lower($A11) &amp; ""' and lower(I) = '"" &amp; lower(J$2) &amp; ""' label count(A) ''"", 0), 0)"),0.0)</f>
        <v>0</v>
      </c>
      <c r="K11" s="5">
        <f>IFERROR(__xludf.DUMMYFUNCTION("ifna(query('linux-cves-2022'!$A$2:$N1001, ""select count(A) where lower(K) = '"" &amp; lower($A11) &amp; ""' and lower(I) = '"" &amp; lower(K$2) &amp; ""' label count(A) ''"", 0), 0)"),0.0)</f>
        <v>0</v>
      </c>
      <c r="L11" s="5">
        <f>IFERROR(__xludf.DUMMYFUNCTION("ifna(query('linux-cves-2022'!$A$2:$N1001, ""select count(A) where lower(K) = '"" &amp; lower($A11) &amp; ""' and lower(I) = '"" &amp; lower(L$2) &amp; ""' label count(A) ''"", 0), 0)"),0.0)</f>
        <v>0</v>
      </c>
      <c r="M11" s="22">
        <f>IFERROR(__xludf.DUMMYFUNCTION("if(sum(J11:L11) = ifna(query('linux-cves-2022'!$A$2:$N1001, ""select count(A) where lower(K) = '"" &amp; lower($A11) &amp; ""' label count(A) ''"", 0), 0), sum(J11:L11), ""!! Bad Rust labels exist"")"),0.0)</f>
        <v>0</v>
      </c>
      <c r="N11" s="6">
        <f>IFERROR(__xludf.DUMMYFUNCTION("ifna(query('linux-cves-2021'!$A$2:$P1001, ""select count(A) where lower(L) = '"" &amp; lower($A11) &amp; ""' and lower(I) = '"" &amp; lower(N$2) &amp; ""' label count(A) ''"", 0), 0)"),0.0)</f>
        <v>0</v>
      </c>
      <c r="O11" s="6">
        <f>IFERROR(__xludf.DUMMYFUNCTION("ifna(query('linux-cves-2021'!$A$2:$P1001, ""select count(A) where lower(L) = '"" &amp; lower($A11) &amp; ""' and lower(I) = '"" &amp; lower(O$2) &amp; ""' label count(A) ''"", 0), 0)"),0.0)</f>
        <v>0</v>
      </c>
      <c r="P11" s="6">
        <f>IFERROR(__xludf.DUMMYFUNCTION("ifna(query('linux-cves-2021'!$A$2:$P1001, ""select count(A) where lower(L) = '"" &amp; lower($A11) &amp; ""' and lower(I) = '"" &amp; lower(P$2) &amp; ""' label count(A) ''"", 0), 0)"),0.0)</f>
        <v>0</v>
      </c>
      <c r="Q11" s="23">
        <f>IFERROR(__xludf.DUMMYFUNCTION("if(sum(N11:P11) = ifna(query('linux-cves-2021'!$A$2:$P1001, ""select count(A) where lower(L) = '"" &amp; lower($A11) &amp; ""' label count(A) ''"", 0), 0), sum(N11:P11), ""!! Bad Rust labels exist"")"),0.0)</f>
        <v>0</v>
      </c>
      <c r="R11" s="6">
        <f>IFERROR(__xludf.DUMMYFUNCTION("ifna(query('linux-cves-2020'!$A$2:$P1001, ""select count(A) where lower(J) = '"" &amp; lower($A11) &amp; ""' and lower(I) = '"" &amp; lower(R$2) &amp; ""' label count(A) ''"", 0), 0)"),0.0)</f>
        <v>0</v>
      </c>
      <c r="S11" s="6">
        <f>IFERROR(__xludf.DUMMYFUNCTION("ifna(query('linux-cves-2020'!$A$2:$P1001, ""select count(A) where lower(J) = '"" &amp; lower($A11) &amp; ""' and lower(I) = '"" &amp; lower(S$2) &amp; ""' label count(A) ''"", 0), 0)"),0.0)</f>
        <v>0</v>
      </c>
      <c r="T11" s="6">
        <f>IFERROR(__xludf.DUMMYFUNCTION("ifna(query('linux-cves-2020'!$A$2:$P1001, ""select count(A) where lower(J) = '"" &amp; lower($A11) &amp; ""' and lower(I) = '"" &amp; lower(T$2) &amp; ""' label count(A) ''"", 0), 0)"),0.0)</f>
        <v>0</v>
      </c>
      <c r="U11" s="23">
        <f>IFERROR(__xludf.DUMMYFUNCTION("if(sum(R11:T11) = ifna(query('linux-cves-2020'!$A$2:$P1001, ""select count(A) where lower(J) = '"" &amp; lower($A11) &amp; ""' label count(A) ''"", 0), 0), sum(R11:T11), ""!! Bad Rust labels exist"")"),0.0)</f>
        <v>0</v>
      </c>
      <c r="V11" s="3">
        <f t="shared" ref="V11:Y11" si="12">B11+F11+J11+N11+R11</f>
        <v>0</v>
      </c>
      <c r="W11" s="3">
        <f t="shared" si="12"/>
        <v>0</v>
      </c>
      <c r="X11" s="3">
        <f t="shared" si="12"/>
        <v>0</v>
      </c>
      <c r="Y11" s="5">
        <f t="shared" si="12"/>
        <v>0</v>
      </c>
      <c r="Z11" s="24">
        <f t="shared" si="3"/>
        <v>0</v>
      </c>
      <c r="AA11" s="5"/>
      <c r="AB11" s="24"/>
      <c r="AD11" s="27">
        <f t="shared" ref="AD11:AF11" si="13">sum(B10:B14)+sum(F10:F14)+sum(J10:J14)+sum(N10:N14)+sum(R10:R14)</f>
        <v>15</v>
      </c>
      <c r="AE11" s="27">
        <f t="shared" si="13"/>
        <v>0</v>
      </c>
      <c r="AF11" s="27">
        <f t="shared" si="13"/>
        <v>33</v>
      </c>
      <c r="AG11" s="28">
        <f>sum(AD11:AF11)</f>
        <v>48</v>
      </c>
    </row>
    <row r="12">
      <c r="A12" s="5" t="s">
        <v>66</v>
      </c>
      <c r="B12" s="5">
        <f>IFERROR(__xludf.DUMMYFUNCTION("ifna(query('linux-cves-2024'!$A$2:$P1001, ""select count(A) where lower(J) = '"" &amp; lower($A12) &amp; ""' and lower(I) = '"" &amp; lower(B$2) &amp; ""' label count(A) ''"", 0), 0)"),0.0)</f>
        <v>0</v>
      </c>
      <c r="C12" s="5">
        <f>IFERROR(__xludf.DUMMYFUNCTION("ifna(query('linux-cves-2024'!$A$2:$P1001, ""select count(A) where lower(J) = '"" &amp; lower($A12) &amp; ""' and lower(I) = '"" &amp; lower(C$2) &amp; ""' label count(A) ''"", 0), 0)"),0.0)</f>
        <v>0</v>
      </c>
      <c r="D12" s="5">
        <f>IFERROR(__xludf.DUMMYFUNCTION("ifna(query('linux-cves-2024'!$A$2:$P1001, ""select count(A) where lower(J) = '"" &amp; lower($A12) &amp; ""' and lower(I) = '"" &amp; lower(D$2) &amp; ""' label count(A) ''"", 0), 0)"),6.0)</f>
        <v>6</v>
      </c>
      <c r="E12" s="22">
        <f>IFERROR(__xludf.DUMMYFUNCTION("if(sum(B12:D12) = ifna(query('linux-cves-2024'!$A$2:$P1001, ""select count(A) where lower(J) = '"" &amp; lower($A12) &amp; ""' label count(A) ''"", 0), 0), sum(B12:D12), ""!! Bad Rust labels exist"")"),6.0)</f>
        <v>6</v>
      </c>
      <c r="F12" s="5">
        <f>IFERROR(__xludf.DUMMYFUNCTION("ifna(query('linux-cves-2023'!$A$2:$L1001, ""select count(A) where lower(J) = '"" &amp; lower($A12) &amp; ""' and lower(I) = '"" &amp; lower(F$2) &amp; ""' label count(A) ''"", 0), 0)"),0.0)</f>
        <v>0</v>
      </c>
      <c r="G12" s="5">
        <f>IFERROR(__xludf.DUMMYFUNCTION("ifna(query('linux-cves-2023'!$A$2:$L1001, ""select count(A) where lower(J) = '"" &amp; lower($A12) &amp; ""' and lower(I) = '"" &amp; lower(G$2) &amp; ""' label count(A) ''"", 0), 0)"),0.0)</f>
        <v>0</v>
      </c>
      <c r="H12" s="5">
        <f>IFERROR(__xludf.DUMMYFUNCTION("ifna(query('linux-cves-2023'!$A$2:$L1001, ""select count(A) where lower(J) = '"" &amp; lower($A12) &amp; ""' and lower(I) = '"" &amp; lower(H$2) &amp; ""' label count(A) ''"", 0), 0)"),10.0)</f>
        <v>10</v>
      </c>
      <c r="I12" s="22">
        <f>IFERROR(__xludf.DUMMYFUNCTION("if(sum(F12:H12) = ifna(query('linux-cves-2023'!$A$2:$L1001, ""select count(A) where lower(J) = '"" &amp; lower($A12) &amp; ""' label count(A) ''"", 0), 0), sum(F12:H12), ""!! Bad Rust labels exist"")"),10.0)</f>
        <v>10</v>
      </c>
      <c r="J12" s="5">
        <f>IFERROR(__xludf.DUMMYFUNCTION("ifna(query('linux-cves-2022'!$A$2:$N1001, ""select count(A) where lower(K) = '"" &amp; lower($A12) &amp; ""' and lower(I) = '"" &amp; lower(J$2) &amp; ""' label count(A) ''"", 0), 0)"),0.0)</f>
        <v>0</v>
      </c>
      <c r="K12" s="5">
        <f>IFERROR(__xludf.DUMMYFUNCTION("ifna(query('linux-cves-2022'!$A$2:$N1001, ""select count(A) where lower(K) = '"" &amp; lower($A12) &amp; ""' and lower(I) = '"" &amp; lower(K$2) &amp; ""' label count(A) ''"", 0), 0)"),0.0)</f>
        <v>0</v>
      </c>
      <c r="L12" s="5">
        <f>IFERROR(__xludf.DUMMYFUNCTION("ifna(query('linux-cves-2022'!$A$2:$N1001, ""select count(A) where lower(K) = '"" &amp; lower($A12) &amp; ""' and lower(I) = '"" &amp; lower(L$2) &amp; ""' label count(A) ''"", 0), 0)"),0.0)</f>
        <v>0</v>
      </c>
      <c r="M12" s="22">
        <f>IFERROR(__xludf.DUMMYFUNCTION("if(sum(J12:L12) = ifna(query('linux-cves-2022'!$A$2:$N1001, ""select count(A) where lower(K) = '"" &amp; lower($A12) &amp; ""' label count(A) ''"", 0), 0), sum(J12:L12), ""!! Bad Rust labels exist"")"),0.0)</f>
        <v>0</v>
      </c>
      <c r="N12" s="6">
        <f>IFERROR(__xludf.DUMMYFUNCTION("ifna(query('linux-cves-2021'!$A$2:$P1001, ""select count(A) where lower(L) = '"" &amp; lower($A12) &amp; ""' and lower(I) = '"" &amp; lower(N$2) &amp; ""' label count(A) ''"", 0), 0)"),0.0)</f>
        <v>0</v>
      </c>
      <c r="O12" s="6">
        <f>IFERROR(__xludf.DUMMYFUNCTION("ifna(query('linux-cves-2021'!$A$2:$P1001, ""select count(A) where lower(L) = '"" &amp; lower($A12) &amp; ""' and lower(I) = '"" &amp; lower(O$2) &amp; ""' label count(A) ''"", 0), 0)"),0.0)</f>
        <v>0</v>
      </c>
      <c r="P12" s="6">
        <f>IFERROR(__xludf.DUMMYFUNCTION("ifna(query('linux-cves-2021'!$A$2:$P1001, ""select count(A) where lower(L) = '"" &amp; lower($A12) &amp; ""' and lower(I) = '"" &amp; lower(P$2) &amp; ""' label count(A) ''"", 0), 0)"),6.0)</f>
        <v>6</v>
      </c>
      <c r="Q12" s="23">
        <f>IFERROR(__xludf.DUMMYFUNCTION("if(sum(N12:P12) = ifna(query('linux-cves-2021'!$A$2:$P1001, ""select count(A) where lower(L) = '"" &amp; lower($A12) &amp; ""' label count(A) ''"", 0), 0), sum(N12:P12), ""!! Bad Rust labels exist"")"),6.0)</f>
        <v>6</v>
      </c>
      <c r="R12" s="6">
        <f>IFERROR(__xludf.DUMMYFUNCTION("ifna(query('linux-cves-2020'!$A$2:$P1001, ""select count(A) where lower(J) = '"" &amp; lower($A12) &amp; ""' and lower(I) = '"" &amp; lower(R$2) &amp; ""' label count(A) ''"", 0), 0)"),0.0)</f>
        <v>0</v>
      </c>
      <c r="S12" s="6">
        <f>IFERROR(__xludf.DUMMYFUNCTION("ifna(query('linux-cves-2020'!$A$2:$P1001, ""select count(A) where lower(J) = '"" &amp; lower($A12) &amp; ""' and lower(I) = '"" &amp; lower(S$2) &amp; ""' label count(A) ''"", 0), 0)"),0.0)</f>
        <v>0</v>
      </c>
      <c r="T12" s="6">
        <f>IFERROR(__xludf.DUMMYFUNCTION("ifna(query('linux-cves-2020'!$A$2:$P1001, ""select count(A) where lower(J) = '"" &amp; lower($A12) &amp; ""' and lower(I) = '"" &amp; lower(T$2) &amp; ""' label count(A) ''"", 0), 0)"),2.0)</f>
        <v>2</v>
      </c>
      <c r="U12" s="23">
        <f>IFERROR(__xludf.DUMMYFUNCTION("if(sum(R12:T12) = ifna(query('linux-cves-2020'!$A$2:$P1001, ""select count(A) where lower(J) = '"" &amp; lower($A12) &amp; ""' label count(A) ''"", 0), 0), sum(R12:T12), ""!! Bad Rust labels exist"")"),2.0)</f>
        <v>2</v>
      </c>
      <c r="V12" s="3">
        <f t="shared" ref="V12:Y12" si="14">B12+F12+J12+N12+R12</f>
        <v>0</v>
      </c>
      <c r="W12" s="3">
        <f t="shared" si="14"/>
        <v>0</v>
      </c>
      <c r="X12" s="3">
        <f t="shared" si="14"/>
        <v>24</v>
      </c>
      <c r="Y12" s="5">
        <f t="shared" si="14"/>
        <v>24</v>
      </c>
      <c r="Z12" s="24">
        <f t="shared" si="3"/>
        <v>0.1</v>
      </c>
      <c r="AA12" s="5"/>
      <c r="AB12" s="24"/>
      <c r="AD12" s="26">
        <f t="shared" ref="AD12:AG12" si="15">AD11/$AG11</f>
        <v>0.3125</v>
      </c>
      <c r="AE12" s="26">
        <f t="shared" si="15"/>
        <v>0</v>
      </c>
      <c r="AF12" s="26">
        <f t="shared" si="15"/>
        <v>0.6875</v>
      </c>
      <c r="AG12" s="26">
        <f t="shared" si="15"/>
        <v>1</v>
      </c>
    </row>
    <row r="13">
      <c r="A13" s="5" t="s">
        <v>67</v>
      </c>
      <c r="B13" s="5">
        <f>IFERROR(__xludf.DUMMYFUNCTION("ifna(query('linux-cves-2024'!$A$2:$P1001, ""select count(A) where lower(J) = '"" &amp; lower($A13) &amp; ""' and lower(I) = '"" &amp; lower(B$2) &amp; ""' label count(A) ''"", 0), 0)"),0.0)</f>
        <v>0</v>
      </c>
      <c r="C13" s="5">
        <f>IFERROR(__xludf.DUMMYFUNCTION("ifna(query('linux-cves-2024'!$A$2:$P1001, ""select count(A) where lower(J) = '"" &amp; lower($A13) &amp; ""' and lower(I) = '"" &amp; lower(C$2) &amp; ""' label count(A) ''"", 0), 0)"),0.0)</f>
        <v>0</v>
      </c>
      <c r="D13" s="5">
        <f>IFERROR(__xludf.DUMMYFUNCTION("ifna(query('linux-cves-2024'!$A$2:$P1001, ""select count(A) where lower(J) = '"" &amp; lower($A13) &amp; ""' and lower(I) = '"" &amp; lower(D$2) &amp; ""' label count(A) ''"", 0), 0)"),0.0)</f>
        <v>0</v>
      </c>
      <c r="E13" s="22">
        <f>IFERROR(__xludf.DUMMYFUNCTION("if(sum(B13:D13) = ifna(query('linux-cves-2024'!$A$2:$P1001, ""select count(A) where lower(J) = '"" &amp; lower($A13) &amp; ""' label count(A) ''"", 0), 0), sum(B13:D13), ""!! Bad Rust labels exist"")"),0.0)</f>
        <v>0</v>
      </c>
      <c r="F13" s="5">
        <f>IFERROR(__xludf.DUMMYFUNCTION("ifna(query('linux-cves-2023'!$A$2:$L1001, ""select count(A) where lower(J) = '"" &amp; lower($A13) &amp; ""' and lower(I) = '"" &amp; lower(F$2) &amp; ""' label count(A) ''"", 0), 0)"),4.0)</f>
        <v>4</v>
      </c>
      <c r="G13" s="5">
        <f>IFERROR(__xludf.DUMMYFUNCTION("ifna(query('linux-cves-2023'!$A$2:$L1001, ""select count(A) where lower(J) = '"" &amp; lower($A13) &amp; ""' and lower(I) = '"" &amp; lower(G$2) &amp; ""' label count(A) ''"", 0), 0)"),0.0)</f>
        <v>0</v>
      </c>
      <c r="H13" s="5">
        <f>IFERROR(__xludf.DUMMYFUNCTION("ifna(query('linux-cves-2023'!$A$2:$L1001, ""select count(A) where lower(J) = '"" &amp; lower($A13) &amp; ""' and lower(I) = '"" &amp; lower(H$2) &amp; ""' label count(A) ''"", 0), 0)"),0.0)</f>
        <v>0</v>
      </c>
      <c r="I13" s="22">
        <f>IFERROR(__xludf.DUMMYFUNCTION("if(sum(F13:H13) = ifna(query('linux-cves-2023'!$A$2:$L1001, ""select count(A) where lower(J) = '"" &amp; lower($A13) &amp; ""' label count(A) ''"", 0), 0), sum(F13:H13), ""!! Bad Rust labels exist"")"),4.0)</f>
        <v>4</v>
      </c>
      <c r="J13" s="5">
        <f>IFERROR(__xludf.DUMMYFUNCTION("ifna(query('linux-cves-2022'!$A$2:$N1001, ""select count(A) where lower(K) = '"" &amp; lower($A13) &amp; ""' and lower(I) = '"" &amp; lower(J$2) &amp; ""' label count(A) ''"", 0), 0)"),11.0)</f>
        <v>11</v>
      </c>
      <c r="K13" s="5">
        <f>IFERROR(__xludf.DUMMYFUNCTION("ifna(query('linux-cves-2022'!$A$2:$N1001, ""select count(A) where lower(K) = '"" &amp; lower($A13) &amp; ""' and lower(I) = '"" &amp; lower(K$2) &amp; ""' label count(A) ''"", 0), 0)"),0.0)</f>
        <v>0</v>
      </c>
      <c r="L13" s="5">
        <f>IFERROR(__xludf.DUMMYFUNCTION("ifna(query('linux-cves-2022'!$A$2:$N1001, ""select count(A) where lower(K) = '"" &amp; lower($A13) &amp; ""' and lower(I) = '"" &amp; lower(L$2) &amp; ""' label count(A) ''"", 0), 0)"),0.0)</f>
        <v>0</v>
      </c>
      <c r="M13" s="22">
        <f>IFERROR(__xludf.DUMMYFUNCTION("if(sum(J13:L13) = ifna(query('linux-cves-2022'!$A$2:$N1001, ""select count(A) where lower(K) = '"" &amp; lower($A13) &amp; ""' label count(A) ''"", 0), 0), sum(J13:L13), ""!! Bad Rust labels exist"")"),11.0)</f>
        <v>11</v>
      </c>
      <c r="N13" s="6">
        <f>IFERROR(__xludf.DUMMYFUNCTION("ifna(query('linux-cves-2021'!$A$2:$P1001, ""select count(A) where lower(L) = '"" &amp; lower($A13) &amp; ""' and lower(I) = '"" &amp; lower(N$2) &amp; ""' label count(A) ''"", 0), 0)"),0.0)</f>
        <v>0</v>
      </c>
      <c r="O13" s="6">
        <f>IFERROR(__xludf.DUMMYFUNCTION("ifna(query('linux-cves-2021'!$A$2:$P1001, ""select count(A) where lower(L) = '"" &amp; lower($A13) &amp; ""' and lower(I) = '"" &amp; lower(O$2) &amp; ""' label count(A) ''"", 0), 0)"),0.0)</f>
        <v>0</v>
      </c>
      <c r="P13" s="6">
        <f>IFERROR(__xludf.DUMMYFUNCTION("ifna(query('linux-cves-2021'!$A$2:$P1001, ""select count(A) where lower(L) = '"" &amp; lower($A13) &amp; ""' and lower(I) = '"" &amp; lower(P$2) &amp; ""' label count(A) ''"", 0), 0)"),0.0)</f>
        <v>0</v>
      </c>
      <c r="Q13" s="23">
        <f>IFERROR(__xludf.DUMMYFUNCTION("if(sum(N13:P13) = ifna(query('linux-cves-2021'!$A$2:$P1001, ""select count(A) where lower(L) = '"" &amp; lower($A13) &amp; ""' label count(A) ''"", 0), 0), sum(N13:P13), ""!! Bad Rust labels exist"")"),0.0)</f>
        <v>0</v>
      </c>
      <c r="R13" s="6">
        <f>IFERROR(__xludf.DUMMYFUNCTION("ifna(query('linux-cves-2020'!$A$2:$P1001, ""select count(A) where lower(J) = '"" &amp; lower($A13) &amp; ""' and lower(I) = '"" &amp; lower(R$2) &amp; ""' label count(A) ''"", 0), 0)"),0.0)</f>
        <v>0</v>
      </c>
      <c r="S13" s="6">
        <f>IFERROR(__xludf.DUMMYFUNCTION("ifna(query('linux-cves-2020'!$A$2:$P1001, ""select count(A) where lower(J) = '"" &amp; lower($A13) &amp; ""' and lower(I) = '"" &amp; lower(S$2) &amp; ""' label count(A) ''"", 0), 0)"),0.0)</f>
        <v>0</v>
      </c>
      <c r="T13" s="6">
        <f>IFERROR(__xludf.DUMMYFUNCTION("ifna(query('linux-cves-2020'!$A$2:$P1001, ""select count(A) where lower(J) = '"" &amp; lower($A13) &amp; ""' and lower(I) = '"" &amp; lower(T$2) &amp; ""' label count(A) ''"", 0), 0)"),0.0)</f>
        <v>0</v>
      </c>
      <c r="U13" s="23">
        <f>IFERROR(__xludf.DUMMYFUNCTION("if(sum(R13:T13) = ifna(query('linux-cves-2020'!$A$2:$P1001, ""select count(A) where lower(J) = '"" &amp; lower($A13) &amp; ""' label count(A) ''"", 0), 0), sum(R13:T13), ""!! Bad Rust labels exist"")"),0.0)</f>
        <v>0</v>
      </c>
      <c r="V13" s="3">
        <f t="shared" ref="V13:Y13" si="16">B13+F13+J13+N13+R13</f>
        <v>15</v>
      </c>
      <c r="W13" s="3">
        <f t="shared" si="16"/>
        <v>0</v>
      </c>
      <c r="X13" s="3">
        <f t="shared" si="16"/>
        <v>0</v>
      </c>
      <c r="Y13" s="5">
        <f t="shared" si="16"/>
        <v>15</v>
      </c>
      <c r="Z13" s="24">
        <f t="shared" si="3"/>
        <v>0.0625</v>
      </c>
      <c r="AA13" s="5"/>
      <c r="AB13" s="24"/>
    </row>
    <row r="14">
      <c r="A14" s="5" t="s">
        <v>68</v>
      </c>
      <c r="B14" s="6">
        <f>IFERROR(__xludf.DUMMYFUNCTION("ifna(query('linux-cves-2024'!$A$2:$P1001, ""select count(A) where lower(J) = '"" &amp; lower($A14) &amp; ""' and lower(I) = '"" &amp; lower(B$2) &amp; ""' label count(A) ''"", 0), 0)"),0.0)</f>
        <v>0</v>
      </c>
      <c r="C14" s="6">
        <f>IFERROR(__xludf.DUMMYFUNCTION("ifna(query('linux-cves-2024'!$A$2:$P1001, ""select count(A) where lower(J) = '"" &amp; lower($A14) &amp; ""' and lower(I) = '"" &amp; lower(C$2) &amp; ""' label count(A) ''"", 0), 0)"),0.0)</f>
        <v>0</v>
      </c>
      <c r="D14" s="6">
        <f>IFERROR(__xludf.DUMMYFUNCTION("ifna(query('linux-cves-2024'!$A$2:$P1001, ""select count(A) where lower(J) = '"" &amp; lower($A14) &amp; ""' and lower(I) = '"" &amp; lower(D$2) &amp; ""' label count(A) ''"", 0), 0)"),1.0)</f>
        <v>1</v>
      </c>
      <c r="E14" s="23">
        <f>IFERROR(__xludf.DUMMYFUNCTION("if(sum(B14:D14) = ifna(query('linux-cves-2024'!$A$2:$P1001, ""select count(A) where lower(J) = '"" &amp; lower($A14) &amp; ""' label count(A) ''"", 0), 0), sum(B14:D14), ""!! Bad Rust labels exist"")"),1.0)</f>
        <v>1</v>
      </c>
      <c r="F14" s="6">
        <f>IFERROR(__xludf.DUMMYFUNCTION("ifna(query('linux-cves-2023'!$A$2:$L1001, ""select count(A) where lower(J) = '"" &amp; lower($A14) &amp; ""' and lower(I) = '"" &amp; lower(F$2) &amp; ""' label count(A) ''"", 0), 0)"),0.0)</f>
        <v>0</v>
      </c>
      <c r="G14" s="6">
        <f>IFERROR(__xludf.DUMMYFUNCTION("ifna(query('linux-cves-2023'!$A$2:$L1001, ""select count(A) where lower(J) = '"" &amp; lower($A14) &amp; ""' and lower(I) = '"" &amp; lower(G$2) &amp; ""' label count(A) ''"", 0), 0)"),0.0)</f>
        <v>0</v>
      </c>
      <c r="H14" s="6">
        <f>IFERROR(__xludf.DUMMYFUNCTION("ifna(query('linux-cves-2023'!$A$2:$L1001, ""select count(A) where lower(J) = '"" &amp; lower($A14) &amp; ""' and lower(I) = '"" &amp; lower(H$2) &amp; ""' label count(A) ''"", 0), 0)"),1.0)</f>
        <v>1</v>
      </c>
      <c r="I14" s="23">
        <f>IFERROR(__xludf.DUMMYFUNCTION("if(sum(F14:H14) = ifna(query('linux-cves-2023'!$A$2:$L1001, ""select count(A) where lower(J) = '"" &amp; lower($A14) &amp; ""' label count(A) ''"", 0), 0), sum(F14:H14), ""!! Bad Rust labels exist"")"),1.0)</f>
        <v>1</v>
      </c>
      <c r="J14" s="6">
        <f>IFERROR(__xludf.DUMMYFUNCTION("ifna(query('linux-cves-2022'!$A$2:$N1001, ""select count(A) where lower(K) = '"" &amp; lower($A14) &amp; ""' and lower(I) = '"" &amp; lower(J$2) &amp; ""' label count(A) ''"", 0), 0)"),0.0)</f>
        <v>0</v>
      </c>
      <c r="K14" s="6">
        <f>IFERROR(__xludf.DUMMYFUNCTION("ifna(query('linux-cves-2022'!$A$2:$N1001, ""select count(A) where lower(K) = '"" &amp; lower($A14) &amp; ""' and lower(I) = '"" &amp; lower(K$2) &amp; ""' label count(A) ''"", 0), 0)"),0.0)</f>
        <v>0</v>
      </c>
      <c r="L14" s="6">
        <f>IFERROR(__xludf.DUMMYFUNCTION("ifna(query('linux-cves-2022'!$A$2:$N1001, ""select count(A) where lower(K) = '"" &amp; lower($A14) &amp; ""' and lower(I) = '"" &amp; lower(L$2) &amp; ""' label count(A) ''"", 0), 0)"),0.0)</f>
        <v>0</v>
      </c>
      <c r="M14" s="23">
        <f>IFERROR(__xludf.DUMMYFUNCTION("if(sum(J14:L14) = ifna(query('linux-cves-2022'!$A$2:$N1001, ""select count(A) where lower(K) = '"" &amp; lower($A14) &amp; ""' label count(A) ''"", 0), 0), sum(J14:L14), ""!! Bad Rust labels exist"")"),0.0)</f>
        <v>0</v>
      </c>
      <c r="N14" s="6">
        <f>IFERROR(__xludf.DUMMYFUNCTION("ifna(query('linux-cves-2021'!$A$2:$P1001, ""select count(A) where lower(L) = '"" &amp; lower($A14) &amp; ""' and lower(I) = '"" &amp; lower(N$2) &amp; ""' label count(A) ''"", 0), 0)"),0.0)</f>
        <v>0</v>
      </c>
      <c r="O14" s="6">
        <f>IFERROR(__xludf.DUMMYFUNCTION("ifna(query('linux-cves-2021'!$A$2:$P1001, ""select count(A) where lower(L) = '"" &amp; lower($A14) &amp; ""' and lower(I) = '"" &amp; lower(O$2) &amp; ""' label count(A) ''"", 0), 0)"),0.0)</f>
        <v>0</v>
      </c>
      <c r="P14" s="6">
        <f>IFERROR(__xludf.DUMMYFUNCTION("ifna(query('linux-cves-2021'!$A$2:$P1001, ""select count(A) where lower(L) = '"" &amp; lower($A14) &amp; ""' and lower(I) = '"" &amp; lower(P$2) &amp; ""' label count(A) ''"", 0), 0)"),0.0)</f>
        <v>0</v>
      </c>
      <c r="Q14" s="23">
        <f>IFERROR(__xludf.DUMMYFUNCTION("if(sum(N14:P14) = ifna(query('linux-cves-2021'!$A$2:$P1001, ""select count(A) where lower(L) = '"" &amp; lower($A14) &amp; ""' label count(A) ''"", 0), 0), sum(N14:P14), ""!! Bad Rust labels exist"")"),0.0)</f>
        <v>0</v>
      </c>
      <c r="R14" s="6">
        <f>IFERROR(__xludf.DUMMYFUNCTION("ifna(query('linux-cves-2020'!$A$2:$P1001, ""select count(A) where lower(J) = '"" &amp; lower($A14) &amp; ""' and lower(I) = '"" &amp; lower(R$2) &amp; ""' label count(A) ''"", 0), 0)"),0.0)</f>
        <v>0</v>
      </c>
      <c r="S14" s="6">
        <f>IFERROR(__xludf.DUMMYFUNCTION("ifna(query('linux-cves-2020'!$A$2:$P1001, ""select count(A) where lower(J) = '"" &amp; lower($A14) &amp; ""' and lower(I) = '"" &amp; lower(S$2) &amp; ""' label count(A) ''"", 0), 0)"),0.0)</f>
        <v>0</v>
      </c>
      <c r="T14" s="6">
        <f>IFERROR(__xludf.DUMMYFUNCTION("ifna(query('linux-cves-2020'!$A$2:$P1001, ""select count(A) where lower(J) = '"" &amp; lower($A14) &amp; ""' and lower(I) = '"" &amp; lower(T$2) &amp; ""' label count(A) ''"", 0), 0)"),0.0)</f>
        <v>0</v>
      </c>
      <c r="U14" s="23">
        <f>IFERROR(__xludf.DUMMYFUNCTION("if(sum(R14:T14) = ifna(query('linux-cves-2020'!$A$2:$P1001, ""select count(A) where lower(J) = '"" &amp; lower($A14) &amp; ""' label count(A) ''"", 0), 0), sum(R14:T14), ""!! Bad Rust labels exist"")"),0.0)</f>
        <v>0</v>
      </c>
      <c r="V14" s="3">
        <f t="shared" ref="V14:Y14" si="17">B14+F14+J14+N14+R14</f>
        <v>0</v>
      </c>
      <c r="W14" s="3">
        <f t="shared" si="17"/>
        <v>0</v>
      </c>
      <c r="X14" s="3">
        <f t="shared" si="17"/>
        <v>2</v>
      </c>
      <c r="Y14" s="6">
        <f t="shared" si="17"/>
        <v>2</v>
      </c>
      <c r="Z14" s="29">
        <f t="shared" si="3"/>
        <v>0.008333333333</v>
      </c>
      <c r="AA14" s="6"/>
      <c r="AB14" s="29"/>
    </row>
    <row r="15">
      <c r="A15" s="7" t="s">
        <v>69</v>
      </c>
      <c r="B15" s="7">
        <f>IFERROR(__xludf.DUMMYFUNCTION("ifna(query('linux-cves-2024'!$A$2:$P1001, ""select count(A) where lower(J) = '"" &amp; lower($A15) &amp; ""' and lower(I) = '"" &amp; lower(B$2) &amp; ""' label count(A) ''"", 0), 0)"),0.0)</f>
        <v>0</v>
      </c>
      <c r="C15" s="7">
        <f>IFERROR(__xludf.DUMMYFUNCTION("ifna(query('linux-cves-2024'!$A$2:$P1001, ""select count(A) where lower(J) = '"" &amp; lower($A15) &amp; ""' and lower(I) = '"" &amp; lower(C$2) &amp; ""' label count(A) ''"", 0), 0)"),3.0)</f>
        <v>3</v>
      </c>
      <c r="D15" s="7">
        <f>IFERROR(__xludf.DUMMYFUNCTION("ifna(query('linux-cves-2024'!$A$2:$P1001, ""select count(A) where lower(J) = '"" &amp; lower($A15) &amp; ""' and lower(I) = '"" &amp; lower(D$2) &amp; ""' label count(A) ''"", 0), 0)"),0.0)</f>
        <v>0</v>
      </c>
      <c r="E15" s="30">
        <f>IFERROR(__xludf.DUMMYFUNCTION("if(sum(B15:D15) = ifna(query('linux-cves-2024'!$A$2:$P1001, ""select count(A) where lower(J) = '"" &amp; lower($A15) &amp; ""' label count(A) ''"", 0), 0), sum(B15:D15), ""!! Bad Rust labels exist"")"),3.0)</f>
        <v>3</v>
      </c>
      <c r="F15" s="7">
        <f>IFERROR(__xludf.DUMMYFUNCTION("ifna(query('linux-cves-2023'!$A$2:$L1001, ""select count(A) where lower(J) = '"" &amp; lower($A15) &amp; ""' and lower(I) = '"" &amp; lower(F$2) &amp; ""' label count(A) ''"", 0), 0)"),0.0)</f>
        <v>0</v>
      </c>
      <c r="G15" s="7">
        <f>IFERROR(__xludf.DUMMYFUNCTION("ifna(query('linux-cves-2023'!$A$2:$L1001, ""select count(A) where lower(J) = '"" &amp; lower($A15) &amp; ""' and lower(I) = '"" &amp; lower(G$2) &amp; ""' label count(A) ''"", 0), 0)"),14.0)</f>
        <v>14</v>
      </c>
      <c r="H15" s="7">
        <f>IFERROR(__xludf.DUMMYFUNCTION("ifna(query('linux-cves-2023'!$A$2:$L1001, ""select count(A) where lower(J) = '"" &amp; lower($A15) &amp; ""' and lower(I) = '"" &amp; lower(H$2) &amp; ""' label count(A) ''"", 0), 0)"),1.0)</f>
        <v>1</v>
      </c>
      <c r="I15" s="30">
        <f>IFERROR(__xludf.DUMMYFUNCTION("if(sum(F15:H15) = ifna(query('linux-cves-2023'!$A$2:$L1001, ""select count(A) where lower(J) = '"" &amp; lower($A15) &amp; ""' label count(A) ''"", 0), 0), sum(F15:H15), ""!! Bad Rust labels exist"")"),15.0)</f>
        <v>15</v>
      </c>
      <c r="J15" s="7">
        <f>IFERROR(__xludf.DUMMYFUNCTION("ifna(query('linux-cves-2022'!$A$2:$N1001, ""select count(A) where lower(K) = '"" &amp; lower($A15) &amp; ""' and lower(I) = '"" &amp; lower(J$2) &amp; ""' label count(A) ''"", 0), 0)"),0.0)</f>
        <v>0</v>
      </c>
      <c r="K15" s="7">
        <f>IFERROR(__xludf.DUMMYFUNCTION("ifna(query('linux-cves-2022'!$A$2:$N1001, ""select count(A) where lower(K) = '"" &amp; lower($A15) &amp; ""' and lower(I) = '"" &amp; lower(K$2) &amp; ""' label count(A) ''"", 0), 0)"),10.0)</f>
        <v>10</v>
      </c>
      <c r="L15" s="7">
        <f>IFERROR(__xludf.DUMMYFUNCTION("ifna(query('linux-cves-2022'!$A$2:$N1001, ""select count(A) where lower(K) = '"" &amp; lower($A15) &amp; ""' and lower(I) = '"" &amp; lower(L$2) &amp; ""' label count(A) ''"", 0), 0)"),0.0)</f>
        <v>0</v>
      </c>
      <c r="M15" s="30">
        <f>IFERROR(__xludf.DUMMYFUNCTION("if(sum(J15:L15) = ifna(query('linux-cves-2022'!$A$2:$N1001, ""select count(A) where lower(K) = '"" &amp; lower($A15) &amp; ""' label count(A) ''"", 0), 0), sum(J15:L15), ""!! Bad Rust labels exist"")"),10.0)</f>
        <v>10</v>
      </c>
      <c r="N15" s="7">
        <f>IFERROR(__xludf.DUMMYFUNCTION("ifna(query('linux-cves-2021'!$A$2:$P1001, ""select count(A) where lower(L) = '"" &amp; lower($A15) &amp; ""' and lower(I) = '"" &amp; lower(N$2) &amp; ""' label count(A) ''"", 0), 0)"),0.0)</f>
        <v>0</v>
      </c>
      <c r="O15" s="7">
        <f>IFERROR(__xludf.DUMMYFUNCTION("ifna(query('linux-cves-2021'!$A$2:$P1001, ""select count(A) where lower(L) = '"" &amp; lower($A15) &amp; ""' and lower(I) = '"" &amp; lower(O$2) &amp; ""' label count(A) ''"", 0), 0)"),11.0)</f>
        <v>11</v>
      </c>
      <c r="P15" s="7">
        <f>IFERROR(__xludf.DUMMYFUNCTION("ifna(query('linux-cves-2021'!$A$2:$P1001, ""select count(A) where lower(L) = '"" &amp; lower($A15) &amp; ""' and lower(I) = '"" &amp; lower(P$2) &amp; ""' label count(A) ''"", 0), 0)"),0.0)</f>
        <v>0</v>
      </c>
      <c r="Q15" s="30">
        <f>IFERROR(__xludf.DUMMYFUNCTION("if(sum(N15:P15) = ifna(query('linux-cves-2021'!$A$2:$P1001, ""select count(A) where lower(L) = '"" &amp; lower($A15) &amp; ""' label count(A) ''"", 0), 0), sum(N15:P15), ""!! Bad Rust labels exist"")"),11.0)</f>
        <v>11</v>
      </c>
      <c r="R15" s="7">
        <f>IFERROR(__xludf.DUMMYFUNCTION("ifna(query('linux-cves-2020'!$A$2:$P1001, ""select count(A) where lower(J) = '"" &amp; lower($A15) &amp; ""' and lower(I) = '"" &amp; lower(R$2) &amp; ""' label count(A) ''"", 0), 0)"),0.0)</f>
        <v>0</v>
      </c>
      <c r="S15" s="7">
        <f>IFERROR(__xludf.DUMMYFUNCTION("ifna(query('linux-cves-2020'!$A$2:$P1001, ""select count(A) where lower(J) = '"" &amp; lower($A15) &amp; ""' and lower(I) = '"" &amp; lower(S$2) &amp; ""' label count(A) ''"", 0), 0)"),6.0)</f>
        <v>6</v>
      </c>
      <c r="T15" s="7">
        <f>IFERROR(__xludf.DUMMYFUNCTION("ifna(query('linux-cves-2020'!$A$2:$P1001, ""select count(A) where lower(J) = '"" &amp; lower($A15) &amp; ""' and lower(I) = '"" &amp; lower(T$2) &amp; ""' label count(A) ''"", 0), 0)"),0.0)</f>
        <v>0</v>
      </c>
      <c r="U15" s="30">
        <f>IFERROR(__xludf.DUMMYFUNCTION("if(sum(R15:T15) = ifna(query('linux-cves-2020'!$A$2:$P1001, ""select count(A) where lower(J) = '"" &amp; lower($A15) &amp; ""' label count(A) ''"", 0), 0), sum(R15:T15), ""!! Bad Rust labels exist"")"),6.0)</f>
        <v>6</v>
      </c>
      <c r="V15" s="3">
        <f t="shared" ref="V15:Y15" si="18">B15+F15+J15+N15+R15</f>
        <v>0</v>
      </c>
      <c r="W15" s="3">
        <f t="shared" si="18"/>
        <v>44</v>
      </c>
      <c r="X15" s="3">
        <f t="shared" si="18"/>
        <v>1</v>
      </c>
      <c r="Y15" s="7">
        <f t="shared" si="18"/>
        <v>45</v>
      </c>
      <c r="Z15" s="31">
        <f t="shared" si="3"/>
        <v>0.1875</v>
      </c>
      <c r="AA15" s="7">
        <f>sum(Y15:Y22)</f>
        <v>120</v>
      </c>
      <c r="AB15" s="31">
        <f>AA15/$Y$23</f>
        <v>0.5</v>
      </c>
      <c r="AD15" s="32" t="s">
        <v>51</v>
      </c>
      <c r="AE15" s="32" t="s">
        <v>57</v>
      </c>
      <c r="AF15" s="32" t="s">
        <v>53</v>
      </c>
      <c r="AG15" s="33" t="s">
        <v>54</v>
      </c>
    </row>
    <row r="16">
      <c r="A16" s="7" t="s">
        <v>70</v>
      </c>
      <c r="B16" s="7">
        <f>IFERROR(__xludf.DUMMYFUNCTION("ifna(query('linux-cves-2024'!$A$2:$P1001, ""select count(A) where lower(J) = '"" &amp; lower($A16) &amp; ""' and lower(I) = '"" &amp; lower(B$2) &amp; ""' label count(A) ''"", 0), 0)"),1.0)</f>
        <v>1</v>
      </c>
      <c r="C16" s="7">
        <f>IFERROR(__xludf.DUMMYFUNCTION("ifna(query('linux-cves-2024'!$A$2:$P1001, ""select count(A) where lower(J) = '"" &amp; lower($A16) &amp; ""' and lower(I) = '"" &amp; lower(C$2) &amp; ""' label count(A) ''"", 0), 0)"),0.0)</f>
        <v>0</v>
      </c>
      <c r="D16" s="7">
        <f>IFERROR(__xludf.DUMMYFUNCTION("ifna(query('linux-cves-2024'!$A$2:$P1001, ""select count(A) where lower(J) = '"" &amp; lower($A16) &amp; ""' and lower(I) = '"" &amp; lower(D$2) &amp; ""' label count(A) ''"", 0), 0)"),0.0)</f>
        <v>0</v>
      </c>
      <c r="E16" s="30">
        <f>IFERROR(__xludf.DUMMYFUNCTION("if(sum(B16:D16) = ifna(query('linux-cves-2024'!$A$2:$P1001, ""select count(A) where lower(J) = '"" &amp; lower($A16) &amp; ""' label count(A) ''"", 0), 0), sum(B16:D16), ""!! Bad Rust labels exist"")"),1.0)</f>
        <v>1</v>
      </c>
      <c r="F16" s="7">
        <f>IFERROR(__xludf.DUMMYFUNCTION("ifna(query('linux-cves-2023'!$A$2:$L1001, ""select count(A) where lower(J) = '"" &amp; lower($A16) &amp; ""' and lower(I) = '"" &amp; lower(F$2) &amp; ""' label count(A) ''"", 0), 0)"),0.0)</f>
        <v>0</v>
      </c>
      <c r="G16" s="7">
        <f>IFERROR(__xludf.DUMMYFUNCTION("ifna(query('linux-cves-2023'!$A$2:$L1001, ""select count(A) where lower(J) = '"" &amp; lower($A16) &amp; ""' and lower(I) = '"" &amp; lower(G$2) &amp; ""' label count(A) ''"", 0), 0)"),0.0)</f>
        <v>0</v>
      </c>
      <c r="H16" s="7">
        <f>IFERROR(__xludf.DUMMYFUNCTION("ifna(query('linux-cves-2023'!$A$2:$L1001, ""select count(A) where lower(J) = '"" &amp; lower($A16) &amp; ""' and lower(I) = '"" &amp; lower(H$2) &amp; ""' label count(A) ''"", 0), 0)"),0.0)</f>
        <v>0</v>
      </c>
      <c r="I16" s="30">
        <f>IFERROR(__xludf.DUMMYFUNCTION("if(sum(F16:H16) = ifna(query('linux-cves-2023'!$A$2:$L1001, ""select count(A) where lower(J) = '"" &amp; lower($A16) &amp; ""' label count(A) ''"", 0), 0), sum(F16:H16), ""!! Bad Rust labels exist"")"),0.0)</f>
        <v>0</v>
      </c>
      <c r="J16" s="7">
        <f>IFERROR(__xludf.DUMMYFUNCTION("ifna(query('linux-cves-2022'!$A$2:$N1001, ""select count(A) where lower(K) = '"" &amp; lower($A16) &amp; ""' and lower(I) = '"" &amp; lower(J$2) &amp; ""' label count(A) ''"", 0), 0)"),3.0)</f>
        <v>3</v>
      </c>
      <c r="K16" s="7">
        <f>IFERROR(__xludf.DUMMYFUNCTION("ifna(query('linux-cves-2022'!$A$2:$N1001, ""select count(A) where lower(K) = '"" &amp; lower($A16) &amp; ""' and lower(I) = '"" &amp; lower(K$2) &amp; ""' label count(A) ''"", 0), 0)"),7.0)</f>
        <v>7</v>
      </c>
      <c r="L16" s="7">
        <f>IFERROR(__xludf.DUMMYFUNCTION("ifna(query('linux-cves-2022'!$A$2:$N1001, ""select count(A) where lower(K) = '"" &amp; lower($A16) &amp; ""' and lower(I) = '"" &amp; lower(L$2) &amp; ""' label count(A) ''"", 0), 0)"),0.0)</f>
        <v>0</v>
      </c>
      <c r="M16" s="30">
        <f>IFERROR(__xludf.DUMMYFUNCTION("if(sum(J16:L16) = ifna(query('linux-cves-2022'!$A$2:$N1001, ""select count(A) where lower(K) = '"" &amp; lower($A16) &amp; ""' label count(A) ''"", 0), 0), sum(J16:L16), ""!! Bad Rust labels exist"")"),10.0)</f>
        <v>10</v>
      </c>
      <c r="N16" s="7">
        <f>IFERROR(__xludf.DUMMYFUNCTION("ifna(query('linux-cves-2021'!$A$2:$P1001, ""select count(A) where lower(L) = '"" &amp; lower($A16) &amp; ""' and lower(I) = '"" &amp; lower(N$2) &amp; ""' label count(A) ''"", 0), 0)"),1.0)</f>
        <v>1</v>
      </c>
      <c r="O16" s="7">
        <f>IFERROR(__xludf.DUMMYFUNCTION("ifna(query('linux-cves-2021'!$A$2:$P1001, ""select count(A) where lower(L) = '"" &amp; lower($A16) &amp; ""' and lower(I) = '"" &amp; lower(O$2) &amp; ""' label count(A) ''"", 0), 0)"),0.0)</f>
        <v>0</v>
      </c>
      <c r="P16" s="7">
        <f>IFERROR(__xludf.DUMMYFUNCTION("ifna(query('linux-cves-2021'!$A$2:$P1001, ""select count(A) where lower(L) = '"" &amp; lower($A16) &amp; ""' and lower(I) = '"" &amp; lower(P$2) &amp; ""' label count(A) ''"", 0), 0)"),0.0)</f>
        <v>0</v>
      </c>
      <c r="Q16" s="30">
        <f>IFERROR(__xludf.DUMMYFUNCTION("if(sum(N16:P16) = ifna(query('linux-cves-2021'!$A$2:$P1001, ""select count(A) where lower(L) = '"" &amp; lower($A16) &amp; ""' label count(A) ''"", 0), 0), sum(N16:P16), ""!! Bad Rust labels exist"")"),1.0)</f>
        <v>1</v>
      </c>
      <c r="R16" s="7">
        <f>IFERROR(__xludf.DUMMYFUNCTION("ifna(query('linux-cves-2020'!$A$2:$P1001, ""select count(A) where lower(J) = '"" &amp; lower($A16) &amp; ""' and lower(I) = '"" &amp; lower(R$2) &amp; ""' label count(A) ''"", 0), 0)"),1.0)</f>
        <v>1</v>
      </c>
      <c r="S16" s="7">
        <f>IFERROR(__xludf.DUMMYFUNCTION("ifna(query('linux-cves-2020'!$A$2:$P1001, ""select count(A) where lower(J) = '"" &amp; lower($A16) &amp; ""' and lower(I) = '"" &amp; lower(S$2) &amp; ""' label count(A) ''"", 0), 0)"),0.0)</f>
        <v>0</v>
      </c>
      <c r="T16" s="7">
        <f>IFERROR(__xludf.DUMMYFUNCTION("ifna(query('linux-cves-2020'!$A$2:$P1001, ""select count(A) where lower(J) = '"" &amp; lower($A16) &amp; ""' and lower(I) = '"" &amp; lower(T$2) &amp; ""' label count(A) ''"", 0), 0)"),0.0)</f>
        <v>0</v>
      </c>
      <c r="U16" s="30">
        <f>IFERROR(__xludf.DUMMYFUNCTION("if(sum(R16:T16) = ifna(query('linux-cves-2020'!$A$2:$P1001, ""select count(A) where lower(J) = '"" &amp; lower($A16) &amp; ""' label count(A) ''"", 0), 0), sum(R16:T16), ""!! Bad Rust labels exist"")"),1.0)</f>
        <v>1</v>
      </c>
      <c r="V16" s="3">
        <f t="shared" ref="V16:Y16" si="19">B16+F16+J16+N16+R16</f>
        <v>6</v>
      </c>
      <c r="W16" s="3">
        <f t="shared" si="19"/>
        <v>7</v>
      </c>
      <c r="X16" s="3">
        <f t="shared" si="19"/>
        <v>0</v>
      </c>
      <c r="Y16" s="7">
        <f t="shared" si="19"/>
        <v>13</v>
      </c>
      <c r="Z16" s="31">
        <f t="shared" si="3"/>
        <v>0.05416666667</v>
      </c>
      <c r="AA16" s="7"/>
      <c r="AB16" s="31"/>
      <c r="AD16" s="34">
        <f t="shared" ref="AD16:AF16" si="20">sum(B15:B22)+sum(F15:F22)+sum(J15:J22)+sum(N15:N22)+sum(R15:R22)</f>
        <v>26</v>
      </c>
      <c r="AE16" s="34">
        <f t="shared" si="20"/>
        <v>88</v>
      </c>
      <c r="AF16" s="34">
        <f t="shared" si="20"/>
        <v>6</v>
      </c>
      <c r="AG16" s="35">
        <f>sum(AD16:AF16)</f>
        <v>120</v>
      </c>
    </row>
    <row r="17">
      <c r="A17" s="7" t="s">
        <v>71</v>
      </c>
      <c r="B17" s="7">
        <f>IFERROR(__xludf.DUMMYFUNCTION("ifna(query('linux-cves-2024'!$A$2:$P1001, ""select count(A) where lower(J) = '"" &amp; lower($A17) &amp; ""' and lower(I) = '"" &amp; lower(B$2) &amp; ""' label count(A) ''"", 0), 0)"),0.0)</f>
        <v>0</v>
      </c>
      <c r="C17" s="7">
        <f>IFERROR(__xludf.DUMMYFUNCTION("ifna(query('linux-cves-2024'!$A$2:$P1001, ""select count(A) where lower(J) = '"" &amp; lower($A17) &amp; ""' and lower(I) = '"" &amp; lower(C$2) &amp; ""' label count(A) ''"", 0), 0)"),0.0)</f>
        <v>0</v>
      </c>
      <c r="D17" s="7">
        <f>IFERROR(__xludf.DUMMYFUNCTION("ifna(query('linux-cves-2024'!$A$2:$P1001, ""select count(A) where lower(J) = '"" &amp; lower($A17) &amp; ""' and lower(I) = '"" &amp; lower(D$2) &amp; ""' label count(A) ''"", 0), 0)"),0.0)</f>
        <v>0</v>
      </c>
      <c r="E17" s="30">
        <f>IFERROR(__xludf.DUMMYFUNCTION("if(sum(B17:D17) = ifna(query('linux-cves-2024'!$A$2:$P1001, ""select count(A) where lower(J) = '"" &amp; lower($A17) &amp; ""' label count(A) ''"", 0), 0), sum(B17:D17), ""!! Bad Rust labels exist"")"),0.0)</f>
        <v>0</v>
      </c>
      <c r="F17" s="7">
        <f>IFERROR(__xludf.DUMMYFUNCTION("ifna(query('linux-cves-2023'!$A$2:$L1001, ""select count(A) where lower(J) = '"" &amp; lower($A17) &amp; ""' and lower(I) = '"" &amp; lower(F$2) &amp; ""' label count(A) ''"", 0), 0)"),0.0)</f>
        <v>0</v>
      </c>
      <c r="G17" s="7">
        <f>IFERROR(__xludf.DUMMYFUNCTION("ifna(query('linux-cves-2023'!$A$2:$L1001, ""select count(A) where lower(J) = '"" &amp; lower($A17) &amp; ""' and lower(I) = '"" &amp; lower(G$2) &amp; ""' label count(A) ''"", 0), 0)"),3.0)</f>
        <v>3</v>
      </c>
      <c r="H17" s="7">
        <f>IFERROR(__xludf.DUMMYFUNCTION("ifna(query('linux-cves-2023'!$A$2:$L1001, ""select count(A) where lower(J) = '"" &amp; lower($A17) &amp; ""' and lower(I) = '"" &amp; lower(H$2) &amp; ""' label count(A) ''"", 0), 0)"),0.0)</f>
        <v>0</v>
      </c>
      <c r="I17" s="30">
        <f>IFERROR(__xludf.DUMMYFUNCTION("if(sum(F17:H17) = ifna(query('linux-cves-2023'!$A$2:$L1001, ""select count(A) where lower(J) = '"" &amp; lower($A17) &amp; ""' label count(A) ''"", 0), 0), sum(F17:H17), ""!! Bad Rust labels exist"")"),3.0)</f>
        <v>3</v>
      </c>
      <c r="J17" s="7">
        <f>IFERROR(__xludf.DUMMYFUNCTION("ifna(query('linux-cves-2022'!$A$2:$N1001, ""select count(A) where lower(K) = '"" &amp; lower($A17) &amp; ""' and lower(I) = '"" &amp; lower(J$2) &amp; ""' label count(A) ''"", 0), 0)"),0.0)</f>
        <v>0</v>
      </c>
      <c r="K17" s="7">
        <f>IFERROR(__xludf.DUMMYFUNCTION("ifna(query('linux-cves-2022'!$A$2:$N1001, ""select count(A) where lower(K) = '"" &amp; lower($A17) &amp; ""' and lower(I) = '"" &amp; lower(K$2) &amp; ""' label count(A) ''"", 0), 0)"),2.0)</f>
        <v>2</v>
      </c>
      <c r="L17" s="7">
        <f>IFERROR(__xludf.DUMMYFUNCTION("ifna(query('linux-cves-2022'!$A$2:$N1001, ""select count(A) where lower(K) = '"" &amp; lower($A17) &amp; ""' and lower(I) = '"" &amp; lower(L$2) &amp; ""' label count(A) ''"", 0), 0)"),0.0)</f>
        <v>0</v>
      </c>
      <c r="M17" s="30">
        <f>IFERROR(__xludf.DUMMYFUNCTION("if(sum(J17:L17) = ifna(query('linux-cves-2022'!$A$2:$N1001, ""select count(A) where lower(K) = '"" &amp; lower($A17) &amp; ""' label count(A) ''"", 0), 0), sum(J17:L17), ""!! Bad Rust labels exist"")"),2.0)</f>
        <v>2</v>
      </c>
      <c r="N17" s="7">
        <f>IFERROR(__xludf.DUMMYFUNCTION("ifna(query('linux-cves-2021'!$A$2:$P1001, ""select count(A) where lower(L) = '"" &amp; lower($A17) &amp; ""' and lower(I) = '"" &amp; lower(N$2) &amp; ""' label count(A) ''"", 0), 0)"),0.0)</f>
        <v>0</v>
      </c>
      <c r="O17" s="7">
        <f>IFERROR(__xludf.DUMMYFUNCTION("ifna(query('linux-cves-2021'!$A$2:$P1001, ""select count(A) where lower(L) = '"" &amp; lower($A17) &amp; ""' and lower(I) = '"" &amp; lower(O$2) &amp; ""' label count(A) ''"", 0), 0)"),0.0)</f>
        <v>0</v>
      </c>
      <c r="P17" s="7">
        <f>IFERROR(__xludf.DUMMYFUNCTION("ifna(query('linux-cves-2021'!$A$2:$P1001, ""select count(A) where lower(L) = '"" &amp; lower($A17) &amp; ""' and lower(I) = '"" &amp; lower(P$2) &amp; ""' label count(A) ''"", 0), 0)"),0.0)</f>
        <v>0</v>
      </c>
      <c r="Q17" s="30">
        <f>IFERROR(__xludf.DUMMYFUNCTION("if(sum(N17:P17) = ifna(query('linux-cves-2021'!$A$2:$P1001, ""select count(A) where lower(L) = '"" &amp; lower($A17) &amp; ""' label count(A) ''"", 0), 0), sum(N17:P17), ""!! Bad Rust labels exist"")"),0.0)</f>
        <v>0</v>
      </c>
      <c r="R17" s="7">
        <f>IFERROR(__xludf.DUMMYFUNCTION("ifna(query('linux-cves-2020'!$A$2:$P1001, ""select count(A) where lower(J) = '"" &amp; lower($A17) &amp; ""' and lower(I) = '"" &amp; lower(R$2) &amp; ""' label count(A) ''"", 0), 0)"),0.0)</f>
        <v>0</v>
      </c>
      <c r="S17" s="7">
        <f>IFERROR(__xludf.DUMMYFUNCTION("ifna(query('linux-cves-2020'!$A$2:$P1001, ""select count(A) where lower(J) = '"" &amp; lower($A17) &amp; ""' and lower(I) = '"" &amp; lower(S$2) &amp; ""' label count(A) ''"", 0), 0)"),1.0)</f>
        <v>1</v>
      </c>
      <c r="T17" s="7">
        <f>IFERROR(__xludf.DUMMYFUNCTION("ifna(query('linux-cves-2020'!$A$2:$P1001, ""select count(A) where lower(J) = '"" &amp; lower($A17) &amp; ""' and lower(I) = '"" &amp; lower(T$2) &amp; ""' label count(A) ''"", 0), 0)"),0.0)</f>
        <v>0</v>
      </c>
      <c r="U17" s="30">
        <f>IFERROR(__xludf.DUMMYFUNCTION("if(sum(R17:T17) = ifna(query('linux-cves-2020'!$A$2:$P1001, ""select count(A) where lower(J) = '"" &amp; lower($A17) &amp; ""' label count(A) ''"", 0), 0), sum(R17:T17), ""!! Bad Rust labels exist"")"),1.0)</f>
        <v>1</v>
      </c>
      <c r="V17" s="3">
        <f t="shared" ref="V17:Y17" si="21">B17+F17+J17+N17+R17</f>
        <v>0</v>
      </c>
      <c r="W17" s="3">
        <f t="shared" si="21"/>
        <v>6</v>
      </c>
      <c r="X17" s="3">
        <f t="shared" si="21"/>
        <v>0</v>
      </c>
      <c r="Y17" s="7">
        <f t="shared" si="21"/>
        <v>6</v>
      </c>
      <c r="Z17" s="31">
        <f t="shared" si="3"/>
        <v>0.025</v>
      </c>
      <c r="AA17" s="7"/>
      <c r="AB17" s="31"/>
      <c r="AD17" s="33">
        <f t="shared" ref="AD17:AG17" si="22">AD16/$AG16</f>
        <v>0.2166666667</v>
      </c>
      <c r="AE17" s="33">
        <f t="shared" si="22"/>
        <v>0.7333333333</v>
      </c>
      <c r="AF17" s="33">
        <f t="shared" si="22"/>
        <v>0.05</v>
      </c>
      <c r="AG17" s="33">
        <f t="shared" si="22"/>
        <v>1</v>
      </c>
    </row>
    <row r="18">
      <c r="A18" s="7" t="s">
        <v>72</v>
      </c>
      <c r="B18" s="7">
        <f>IFERROR(__xludf.DUMMYFUNCTION("ifna(query('linux-cves-2024'!$A$2:$P1001, ""select count(A) where lower(J) = '"" &amp; lower($A18) &amp; ""' and lower(I) = '"" &amp; lower(B$2) &amp; ""' label count(A) ''"", 0), 0)"),2.0)</f>
        <v>2</v>
      </c>
      <c r="C18" s="7">
        <f>IFERROR(__xludf.DUMMYFUNCTION("ifna(query('linux-cves-2024'!$A$2:$P1001, ""select count(A) where lower(J) = '"" &amp; lower($A18) &amp; ""' and lower(I) = '"" &amp; lower(C$2) &amp; ""' label count(A) ''"", 0), 0)"),0.0)</f>
        <v>0</v>
      </c>
      <c r="D18" s="7">
        <f>IFERROR(__xludf.DUMMYFUNCTION("ifna(query('linux-cves-2024'!$A$2:$P1001, ""select count(A) where lower(J) = '"" &amp; lower($A18) &amp; ""' and lower(I) = '"" &amp; lower(D$2) &amp; ""' label count(A) ''"", 0), 0)"),0.0)</f>
        <v>0</v>
      </c>
      <c r="E18" s="30">
        <f>IFERROR(__xludf.DUMMYFUNCTION("if(sum(B18:D18) = ifna(query('linux-cves-2024'!$A$2:$P1001, ""select count(A) where lower(J) = '"" &amp; lower($A18) &amp; ""' label count(A) ''"", 0), 0), sum(B18:D18), ""!! Bad Rust labels exist"")"),2.0)</f>
        <v>2</v>
      </c>
      <c r="F18" s="7">
        <f>IFERROR(__xludf.DUMMYFUNCTION("ifna(query('linux-cves-2023'!$A$2:$L1001, ""select count(A) where lower(J) = '"" &amp; lower($A18) &amp; ""' and lower(I) = '"" &amp; lower(F$2) &amp; ""' label count(A) ''"", 0), 0)"),8.0)</f>
        <v>8</v>
      </c>
      <c r="G18" s="7">
        <f>IFERROR(__xludf.DUMMYFUNCTION("ifna(query('linux-cves-2023'!$A$2:$L1001, ""select count(A) where lower(J) = '"" &amp; lower($A18) &amp; ""' and lower(I) = '"" &amp; lower(G$2) &amp; ""' label count(A) ''"", 0), 0)"),1.0)</f>
        <v>1</v>
      </c>
      <c r="H18" s="7">
        <f>IFERROR(__xludf.DUMMYFUNCTION("ifna(query('linux-cves-2023'!$A$2:$L1001, ""select count(A) where lower(J) = '"" &amp; lower($A18) &amp; ""' and lower(I) = '"" &amp; lower(H$2) &amp; ""' label count(A) ''"", 0), 0)"),0.0)</f>
        <v>0</v>
      </c>
      <c r="I18" s="30">
        <f>IFERROR(__xludf.DUMMYFUNCTION("if(sum(F18:H18) = ifna(query('linux-cves-2023'!$A$2:$L1001, ""select count(A) where lower(J) = '"" &amp; lower($A18) &amp; ""' label count(A) ''"", 0), 0), sum(F18:H18), ""!! Bad Rust labels exist"")"),9.0)</f>
        <v>9</v>
      </c>
      <c r="J18" s="7">
        <f>IFERROR(__xludf.DUMMYFUNCTION("ifna(query('linux-cves-2022'!$A$2:$N1001, ""select count(A) where lower(K) = '"" &amp; lower($A18) &amp; ""' and lower(I) = '"" &amp; lower(J$2) &amp; ""' label count(A) ''"", 0), 0)"),1.0)</f>
        <v>1</v>
      </c>
      <c r="K18" s="7">
        <f>IFERROR(__xludf.DUMMYFUNCTION("ifna(query('linux-cves-2022'!$A$2:$N1001, ""select count(A) where lower(K) = '"" &amp; lower($A18) &amp; ""' and lower(I) = '"" &amp; lower(K$2) &amp; ""' label count(A) ''"", 0), 0)"),6.0)</f>
        <v>6</v>
      </c>
      <c r="L18" s="7">
        <f>IFERROR(__xludf.DUMMYFUNCTION("ifna(query('linux-cves-2022'!$A$2:$N1001, ""select count(A) where lower(K) = '"" &amp; lower($A18) &amp; ""' and lower(I) = '"" &amp; lower(L$2) &amp; ""' label count(A) ''"", 0), 0)"),0.0)</f>
        <v>0</v>
      </c>
      <c r="M18" s="30">
        <f>IFERROR(__xludf.DUMMYFUNCTION("if(sum(J18:L18) = ifna(query('linux-cves-2022'!$A$2:$N1001, ""select count(A) where lower(K) = '"" &amp; lower($A18) &amp; ""' label count(A) ''"", 0), 0), sum(J18:L18), ""!! Bad Rust labels exist"")"),7.0)</f>
        <v>7</v>
      </c>
      <c r="N18" s="7">
        <f>IFERROR(__xludf.DUMMYFUNCTION("ifna(query('linux-cves-2021'!$A$2:$P1001, ""select count(A) where lower(L) = '"" &amp; lower($A18) &amp; ""' and lower(I) = '"" &amp; lower(N$2) &amp; ""' label count(A) ''"", 0), 0)"),2.0)</f>
        <v>2</v>
      </c>
      <c r="O18" s="7">
        <f>IFERROR(__xludf.DUMMYFUNCTION("ifna(query('linux-cves-2021'!$A$2:$P1001, ""select count(A) where lower(L) = '"" &amp; lower($A18) &amp; ""' and lower(I) = '"" &amp; lower(O$2) &amp; ""' label count(A) ''"", 0), 0)"),0.0)</f>
        <v>0</v>
      </c>
      <c r="P18" s="7">
        <f>IFERROR(__xludf.DUMMYFUNCTION("ifna(query('linux-cves-2021'!$A$2:$P1001, ""select count(A) where lower(L) = '"" &amp; lower($A18) &amp; ""' and lower(I) = '"" &amp; lower(P$2) &amp; ""' label count(A) ''"", 0), 0)"),0.0)</f>
        <v>0</v>
      </c>
      <c r="Q18" s="30">
        <f>IFERROR(__xludf.DUMMYFUNCTION("if(sum(N18:P18) = ifna(query('linux-cves-2021'!$A$2:$P1001, ""select count(A) where lower(L) = '"" &amp; lower($A18) &amp; ""' label count(A) ''"", 0), 0), sum(N18:P18), ""!! Bad Rust labels exist"")"),2.0)</f>
        <v>2</v>
      </c>
      <c r="R18" s="7">
        <f>IFERROR(__xludf.DUMMYFUNCTION("ifna(query('linux-cves-2020'!$A$2:$P1001, ""select count(A) where lower(J) = '"" &amp; lower($A18) &amp; ""' and lower(I) = '"" &amp; lower(R$2) &amp; ""' label count(A) ''"", 0), 0)"),2.0)</f>
        <v>2</v>
      </c>
      <c r="S18" s="7">
        <f>IFERROR(__xludf.DUMMYFUNCTION("ifna(query('linux-cves-2020'!$A$2:$P1001, ""select count(A) where lower(J) = '"" &amp; lower($A18) &amp; ""' and lower(I) = '"" &amp; lower(S$2) &amp; ""' label count(A) ''"", 0), 0)"),0.0)</f>
        <v>0</v>
      </c>
      <c r="T18" s="7">
        <f>IFERROR(__xludf.DUMMYFUNCTION("ifna(query('linux-cves-2020'!$A$2:$P1001, ""select count(A) where lower(J) = '"" &amp; lower($A18) &amp; ""' and lower(I) = '"" &amp; lower(T$2) &amp; ""' label count(A) ''"", 0), 0)"),0.0)</f>
        <v>0</v>
      </c>
      <c r="U18" s="30">
        <f>IFERROR(__xludf.DUMMYFUNCTION("if(sum(R18:T18) = ifna(query('linux-cves-2020'!$A$2:$P1001, ""select count(A) where lower(J) = '"" &amp; lower($A18) &amp; ""' label count(A) ''"", 0), 0), sum(R18:T18), ""!! Bad Rust labels exist"")"),2.0)</f>
        <v>2</v>
      </c>
      <c r="V18" s="3">
        <f t="shared" ref="V18:Y18" si="23">B18+F18+J18+N18+R18</f>
        <v>15</v>
      </c>
      <c r="W18" s="3">
        <f t="shared" si="23"/>
        <v>7</v>
      </c>
      <c r="X18" s="3">
        <f t="shared" si="23"/>
        <v>0</v>
      </c>
      <c r="Y18" s="7">
        <f t="shared" si="23"/>
        <v>22</v>
      </c>
      <c r="Z18" s="31">
        <f t="shared" si="3"/>
        <v>0.09166666667</v>
      </c>
      <c r="AA18" s="7"/>
      <c r="AB18" s="31"/>
    </row>
    <row r="19">
      <c r="A19" s="7" t="s">
        <v>73</v>
      </c>
      <c r="B19" s="7">
        <f>IFERROR(__xludf.DUMMYFUNCTION("ifna(query('linux-cves-2024'!$A$2:$P1001, ""select count(A) where lower(J) = '"" &amp; lower($A19) &amp; ""' and lower(I) = '"" &amp; lower(B$2) &amp; ""' label count(A) ''"", 0), 0)"),0.0)</f>
        <v>0</v>
      </c>
      <c r="C19" s="7">
        <f>IFERROR(__xludf.DUMMYFUNCTION("ifna(query('linux-cves-2024'!$A$2:$P1001, ""select count(A) where lower(J) = '"" &amp; lower($A19) &amp; ""' and lower(I) = '"" &amp; lower(C$2) &amp; ""' label count(A) ''"", 0), 0)"),6.0)</f>
        <v>6</v>
      </c>
      <c r="D19" s="7">
        <f>IFERROR(__xludf.DUMMYFUNCTION("ifna(query('linux-cves-2024'!$A$2:$P1001, ""select count(A) where lower(J) = '"" &amp; lower($A19) &amp; ""' and lower(I) = '"" &amp; lower(D$2) &amp; ""' label count(A) ''"", 0), 0)"),0.0)</f>
        <v>0</v>
      </c>
      <c r="E19" s="30">
        <f>IFERROR(__xludf.DUMMYFUNCTION("if(sum(B19:D19) = ifna(query('linux-cves-2024'!$A$2:$P1001, ""select count(A) where lower(J) = '"" &amp; lower($A19) &amp; ""' label count(A) ''"", 0), 0), sum(B19:D19), ""!! Bad Rust labels exist"")"),6.0)</f>
        <v>6</v>
      </c>
      <c r="F19" s="7">
        <f>IFERROR(__xludf.DUMMYFUNCTION("ifna(query('linux-cves-2023'!$A$2:$L1001, ""select count(A) where lower(J) = '"" &amp; lower($A19) &amp; ""' and lower(I) = '"" &amp; lower(F$2) &amp; ""' label count(A) ''"", 0), 0)"),0.0)</f>
        <v>0</v>
      </c>
      <c r="G19" s="7">
        <f>IFERROR(__xludf.DUMMYFUNCTION("ifna(query('linux-cves-2023'!$A$2:$L1001, ""select count(A) where lower(J) = '"" &amp; lower($A19) &amp; ""' and lower(I) = '"" &amp; lower(G$2) &amp; ""' label count(A) ''"", 0), 0)"),7.0)</f>
        <v>7</v>
      </c>
      <c r="H19" s="7">
        <f>IFERROR(__xludf.DUMMYFUNCTION("ifna(query('linux-cves-2023'!$A$2:$L1001, ""select count(A) where lower(J) = '"" &amp; lower($A19) &amp; ""' and lower(I) = '"" &amp; lower(H$2) &amp; ""' label count(A) ''"", 0), 0)"),0.0)</f>
        <v>0</v>
      </c>
      <c r="I19" s="30">
        <f>IFERROR(__xludf.DUMMYFUNCTION("if(sum(F19:H19) = ifna(query('linux-cves-2023'!$A$2:$L1001, ""select count(A) where lower(J) = '"" &amp; lower($A19) &amp; ""' label count(A) ''"", 0), 0), sum(F19:H19), ""!! Bad Rust labels exist"")"),7.0)</f>
        <v>7</v>
      </c>
      <c r="J19" s="7">
        <f>IFERROR(__xludf.DUMMYFUNCTION("ifna(query('linux-cves-2022'!$A$2:$N1001, ""select count(A) where lower(K) = '"" &amp; lower($A19) &amp; ""' and lower(I) = '"" &amp; lower(J$2) &amp; ""' label count(A) ''"", 0), 0)"),0.0)</f>
        <v>0</v>
      </c>
      <c r="K19" s="7">
        <f>IFERROR(__xludf.DUMMYFUNCTION("ifna(query('linux-cves-2022'!$A$2:$N1001, ""select count(A) where lower(K) = '"" &amp; lower($A19) &amp; ""' and lower(I) = '"" &amp; lower(K$2) &amp; ""' label count(A) ''"", 0), 0)"),0.0)</f>
        <v>0</v>
      </c>
      <c r="L19" s="7">
        <f>IFERROR(__xludf.DUMMYFUNCTION("ifna(query('linux-cves-2022'!$A$2:$N1001, ""select count(A) where lower(K) = '"" &amp; lower($A19) &amp; ""' and lower(I) = '"" &amp; lower(L$2) &amp; ""' label count(A) ''"", 0), 0)"),0.0)</f>
        <v>0</v>
      </c>
      <c r="M19" s="30">
        <f>IFERROR(__xludf.DUMMYFUNCTION("if(sum(J19:L19) = ifna(query('linux-cves-2022'!$A$2:$N1001, ""select count(A) where lower(K) = '"" &amp; lower($A19) &amp; ""' label count(A) ''"", 0), 0), sum(J19:L19), ""!! Bad Rust labels exist"")"),0.0)</f>
        <v>0</v>
      </c>
      <c r="N19" s="7">
        <f>IFERROR(__xludf.DUMMYFUNCTION("ifna(query('linux-cves-2021'!$A$2:$P1001, ""select count(A) where lower(L) = '"" &amp; lower($A19) &amp; ""' and lower(I) = '"" &amp; lower(N$2) &amp; ""' label count(A) ''"", 0), 0)"),0.0)</f>
        <v>0</v>
      </c>
      <c r="O19" s="7">
        <f>IFERROR(__xludf.DUMMYFUNCTION("ifna(query('linux-cves-2021'!$A$2:$P1001, ""select count(A) where lower(L) = '"" &amp; lower($A19) &amp; ""' and lower(I) = '"" &amp; lower(O$2) &amp; ""' label count(A) ''"", 0), 0)"),0.0)</f>
        <v>0</v>
      </c>
      <c r="P19" s="7">
        <f>IFERROR(__xludf.DUMMYFUNCTION("ifna(query('linux-cves-2021'!$A$2:$P1001, ""select count(A) where lower(L) = '"" &amp; lower($A19) &amp; ""' and lower(I) = '"" &amp; lower(P$2) &amp; ""' label count(A) ''"", 0), 0)"),0.0)</f>
        <v>0</v>
      </c>
      <c r="Q19" s="30">
        <f>IFERROR(__xludf.DUMMYFUNCTION("if(sum(N19:P19) = ifna(query('linux-cves-2021'!$A$2:$P1001, ""select count(A) where lower(L) = '"" &amp; lower($A19) &amp; ""' label count(A) ''"", 0), 0), sum(N19:P19), ""!! Bad Rust labels exist"")"),0.0)</f>
        <v>0</v>
      </c>
      <c r="R19" s="7">
        <f>IFERROR(__xludf.DUMMYFUNCTION("ifna(query('linux-cves-2020'!$A$2:$P1001, ""select count(A) where lower(J) = '"" &amp; lower($A19) &amp; ""' and lower(I) = '"" &amp; lower(R$2) &amp; ""' label count(A) ''"", 0), 0)"),0.0)</f>
        <v>0</v>
      </c>
      <c r="S19" s="7">
        <f>IFERROR(__xludf.DUMMYFUNCTION("ifna(query('linux-cves-2020'!$A$2:$P1001, ""select count(A) where lower(J) = '"" &amp; lower($A19) &amp; ""' and lower(I) = '"" &amp; lower(S$2) &amp; ""' label count(A) ''"", 0), 0)"),4.0)</f>
        <v>4</v>
      </c>
      <c r="T19" s="7">
        <f>IFERROR(__xludf.DUMMYFUNCTION("ifna(query('linux-cves-2020'!$A$2:$P1001, ""select count(A) where lower(J) = '"" &amp; lower($A19) &amp; ""' and lower(I) = '"" &amp; lower(T$2) &amp; ""' label count(A) ''"", 0), 0)"),0.0)</f>
        <v>0</v>
      </c>
      <c r="U19" s="30">
        <f>IFERROR(__xludf.DUMMYFUNCTION("if(sum(R19:T19) = ifna(query('linux-cves-2020'!$A$2:$P1001, ""select count(A) where lower(J) = '"" &amp; lower($A19) &amp; ""' label count(A) ''"", 0), 0), sum(R19:T19), ""!! Bad Rust labels exist"")"),4.0)</f>
        <v>4</v>
      </c>
      <c r="V19" s="3">
        <f t="shared" ref="V19:Y19" si="24">B19+F19+J19+N19+R19</f>
        <v>0</v>
      </c>
      <c r="W19" s="3">
        <f t="shared" si="24"/>
        <v>17</v>
      </c>
      <c r="X19" s="3">
        <f t="shared" si="24"/>
        <v>0</v>
      </c>
      <c r="Y19" s="7">
        <f t="shared" si="24"/>
        <v>17</v>
      </c>
      <c r="Z19" s="31">
        <f t="shared" si="3"/>
        <v>0.07083333333</v>
      </c>
      <c r="AA19" s="7"/>
      <c r="AB19" s="31"/>
    </row>
    <row r="20">
      <c r="A20" s="7" t="s">
        <v>74</v>
      </c>
      <c r="B20" s="7">
        <f>IFERROR(__xludf.DUMMYFUNCTION("ifna(query('linux-cves-2024'!$A$2:$P1001, ""select count(A) where lower(J) = '"" &amp; lower($A20) &amp; ""' and lower(I) = '"" &amp; lower(B$2) &amp; ""' label count(A) ''"", 0), 0)"),1.0)</f>
        <v>1</v>
      </c>
      <c r="C20" s="7">
        <f>IFERROR(__xludf.DUMMYFUNCTION("ifna(query('linux-cves-2024'!$A$2:$P1001, ""select count(A) where lower(J) = '"" &amp; lower($A20) &amp; ""' and lower(I) = '"" &amp; lower(C$2) &amp; ""' label count(A) ''"", 0), 0)"),0.0)</f>
        <v>0</v>
      </c>
      <c r="D20" s="7">
        <f>IFERROR(__xludf.DUMMYFUNCTION("ifna(query('linux-cves-2024'!$A$2:$P1001, ""select count(A) where lower(J) = '"" &amp; lower($A20) &amp; ""' and lower(I) = '"" &amp; lower(D$2) &amp; ""' label count(A) ''"", 0), 0)"),1.0)</f>
        <v>1</v>
      </c>
      <c r="E20" s="30">
        <f>IFERROR(__xludf.DUMMYFUNCTION("if(sum(B20:D20) = ifna(query('linux-cves-2024'!$A$2:$P1001, ""select count(A) where lower(J) = '"" &amp; lower($A20) &amp; ""' label count(A) ''"", 0), 0), sum(B20:D20), ""!! Bad Rust labels exist"")"),2.0)</f>
        <v>2</v>
      </c>
      <c r="F20" s="7">
        <f>IFERROR(__xludf.DUMMYFUNCTION("ifna(query('linux-cves-2023'!$A$2:$L1001, ""select count(A) where lower(J) = '"" &amp; lower($A20) &amp; ""' and lower(I) = '"" &amp; lower(F$2) &amp; ""' label count(A) ''"", 0), 0)"),0.0)</f>
        <v>0</v>
      </c>
      <c r="G20" s="7">
        <f>IFERROR(__xludf.DUMMYFUNCTION("ifna(query('linux-cves-2023'!$A$2:$L1001, ""select count(A) where lower(J) = '"" &amp; lower($A20) &amp; ""' and lower(I) = '"" &amp; lower(G$2) &amp; ""' label count(A) ''"", 0), 0)"),0.0)</f>
        <v>0</v>
      </c>
      <c r="H20" s="7">
        <f>IFERROR(__xludf.DUMMYFUNCTION("ifna(query('linux-cves-2023'!$A$2:$L1001, ""select count(A) where lower(J) = '"" &amp; lower($A20) &amp; ""' and lower(I) = '"" &amp; lower(H$2) &amp; ""' label count(A) ''"", 0), 0)"),2.0)</f>
        <v>2</v>
      </c>
      <c r="I20" s="30">
        <f>IFERROR(__xludf.DUMMYFUNCTION("if(sum(F20:H20) = ifna(query('linux-cves-2023'!$A$2:$L1001, ""select count(A) where lower(J) = '"" &amp; lower($A20) &amp; ""' label count(A) ''"", 0), 0), sum(F20:H20), ""!! Bad Rust labels exist"")"),2.0)</f>
        <v>2</v>
      </c>
      <c r="J20" s="7">
        <f>IFERROR(__xludf.DUMMYFUNCTION("ifna(query('linux-cves-2022'!$A$2:$N1001, ""select count(A) where lower(K) = '"" &amp; lower($A20) &amp; ""' and lower(I) = '"" &amp; lower(J$2) &amp; ""' label count(A) ''"", 0), 0)"),2.0)</f>
        <v>2</v>
      </c>
      <c r="K20" s="7">
        <f>IFERROR(__xludf.DUMMYFUNCTION("ifna(query('linux-cves-2022'!$A$2:$N1001, ""select count(A) where lower(K) = '"" &amp; lower($A20) &amp; ""' and lower(I) = '"" &amp; lower(K$2) &amp; ""' label count(A) ''"", 0), 0)"),0.0)</f>
        <v>0</v>
      </c>
      <c r="L20" s="7">
        <f>IFERROR(__xludf.DUMMYFUNCTION("ifna(query('linux-cves-2022'!$A$2:$N1001, ""select count(A) where lower(K) = '"" &amp; lower($A20) &amp; ""' and lower(I) = '"" &amp; lower(L$2) &amp; ""' label count(A) ''"", 0), 0)"),1.0)</f>
        <v>1</v>
      </c>
      <c r="M20" s="30">
        <f>IFERROR(__xludf.DUMMYFUNCTION("if(sum(J20:L20) = ifna(query('linux-cves-2022'!$A$2:$N1001, ""select count(A) where lower(K) = '"" &amp; lower($A20) &amp; ""' label count(A) ''"", 0), 0), sum(J20:L20), ""!! Bad Rust labels exist"")"),3.0)</f>
        <v>3</v>
      </c>
      <c r="N20" s="7">
        <f>IFERROR(__xludf.DUMMYFUNCTION("ifna(query('linux-cves-2021'!$A$2:$P1001, ""select count(A) where lower(L) = '"" &amp; lower($A20) &amp; ""' and lower(I) = '"" &amp; lower(N$2) &amp; ""' label count(A) ''"", 0), 0)"),0.0)</f>
        <v>0</v>
      </c>
      <c r="O20" s="7">
        <f>IFERROR(__xludf.DUMMYFUNCTION("ifna(query('linux-cves-2021'!$A$2:$P1001, ""select count(A) where lower(L) = '"" &amp; lower($A20) &amp; ""' and lower(I) = '"" &amp; lower(O$2) &amp; ""' label count(A) ''"", 0), 0)"),0.0)</f>
        <v>0</v>
      </c>
      <c r="P20" s="7">
        <f>IFERROR(__xludf.DUMMYFUNCTION("ifna(query('linux-cves-2021'!$A$2:$P1001, ""select count(A) where lower(L) = '"" &amp; lower($A20) &amp; ""' and lower(I) = '"" &amp; lower(P$2) &amp; ""' label count(A) ''"", 0), 0)"),1.0)</f>
        <v>1</v>
      </c>
      <c r="Q20" s="30">
        <f>IFERROR(__xludf.DUMMYFUNCTION("if(sum(N20:P20) = ifna(query('linux-cves-2021'!$A$2:$P1001, ""select count(A) where lower(L) = '"" &amp; lower($A20) &amp; ""' label count(A) ''"", 0), 0), sum(N20:P20), ""!! Bad Rust labels exist"")"),1.0)</f>
        <v>1</v>
      </c>
      <c r="R20" s="7">
        <f>IFERROR(__xludf.DUMMYFUNCTION("ifna(query('linux-cves-2020'!$A$2:$P1001, ""select count(A) where lower(J) = '"" &amp; lower($A20) &amp; ""' and lower(I) = '"" &amp; lower(R$2) &amp; ""' label count(A) ''"", 0), 0)"),1.0)</f>
        <v>1</v>
      </c>
      <c r="S20" s="7">
        <f>IFERROR(__xludf.DUMMYFUNCTION("ifna(query('linux-cves-2020'!$A$2:$P1001, ""select count(A) where lower(J) = '"" &amp; lower($A20) &amp; ""' and lower(I) = '"" &amp; lower(S$2) &amp; ""' label count(A) ''"", 0), 0)"),0.0)</f>
        <v>0</v>
      </c>
      <c r="T20" s="7">
        <f>IFERROR(__xludf.DUMMYFUNCTION("ifna(query('linux-cves-2020'!$A$2:$P1001, ""select count(A) where lower(J) = '"" &amp; lower($A20) &amp; ""' and lower(I) = '"" &amp; lower(T$2) &amp; ""' label count(A) ''"", 0), 0)"),0.0)</f>
        <v>0</v>
      </c>
      <c r="U20" s="30">
        <f>IFERROR(__xludf.DUMMYFUNCTION("if(sum(R20:T20) = ifna(query('linux-cves-2020'!$A$2:$P1001, ""select count(A) where lower(J) = '"" &amp; lower($A20) &amp; ""' label count(A) ''"", 0), 0), sum(R20:T20), ""!! Bad Rust labels exist"")"),1.0)</f>
        <v>1</v>
      </c>
      <c r="V20" s="3">
        <f t="shared" ref="V20:Y20" si="25">B20+F20+J20+N20+R20</f>
        <v>4</v>
      </c>
      <c r="W20" s="3">
        <f t="shared" si="25"/>
        <v>0</v>
      </c>
      <c r="X20" s="3">
        <f t="shared" si="25"/>
        <v>5</v>
      </c>
      <c r="Y20" s="7">
        <f t="shared" si="25"/>
        <v>9</v>
      </c>
      <c r="Z20" s="31">
        <f t="shared" si="3"/>
        <v>0.0375</v>
      </c>
      <c r="AA20" s="7"/>
      <c r="AB20" s="31"/>
    </row>
    <row r="21">
      <c r="A21" s="7" t="s">
        <v>75</v>
      </c>
      <c r="B21" s="7">
        <f>IFERROR(__xludf.DUMMYFUNCTION("ifna(query('linux-cves-2024'!$A$2:$P1001, ""select count(A) where lower(J) = '"" &amp; lower($A21) &amp; ""' and lower(I) = '"" &amp; lower(B$2) &amp; ""' label count(A) ''"", 0), 0)"),0.0)</f>
        <v>0</v>
      </c>
      <c r="C21" s="7">
        <f>IFERROR(__xludf.DUMMYFUNCTION("ifna(query('linux-cves-2024'!$A$2:$P1001, ""select count(A) where lower(J) = '"" &amp; lower($A21) &amp; ""' and lower(I) = '"" &amp; lower(C$2) &amp; ""' label count(A) ''"", 0), 0)"),0.0)</f>
        <v>0</v>
      </c>
      <c r="D21" s="7">
        <f>IFERROR(__xludf.DUMMYFUNCTION("ifna(query('linux-cves-2024'!$A$2:$P1001, ""select count(A) where lower(J) = '"" &amp; lower($A21) &amp; ""' and lower(I) = '"" &amp; lower(D$2) &amp; ""' label count(A) ''"", 0), 0)"),0.0)</f>
        <v>0</v>
      </c>
      <c r="E21" s="30">
        <f>IFERROR(__xludf.DUMMYFUNCTION("if(sum(B21:D21) = ifna(query('linux-cves-2024'!$A$2:$P1001, ""select count(A) where lower(J) = '"" &amp; lower($A21) &amp; ""' label count(A) ''"", 0), 0), sum(B21:D21), ""!! Bad Rust labels exist"")"),0.0)</f>
        <v>0</v>
      </c>
      <c r="F21" s="7">
        <f>IFERROR(__xludf.DUMMYFUNCTION("ifna(query('linux-cves-2023'!$A$2:$L1001, ""select count(A) where lower(J) = '"" &amp; lower($A21) &amp; ""' and lower(I) = '"" &amp; lower(F$2) &amp; ""' label count(A) ''"", 0), 0)"),0.0)</f>
        <v>0</v>
      </c>
      <c r="G21" s="7">
        <f>IFERROR(__xludf.DUMMYFUNCTION("ifna(query('linux-cves-2023'!$A$2:$L1001, ""select count(A) where lower(J) = '"" &amp; lower($A21) &amp; ""' and lower(I) = '"" &amp; lower(G$2) &amp; ""' label count(A) ''"", 0), 0)"),7.0)</f>
        <v>7</v>
      </c>
      <c r="H21" s="7">
        <f>IFERROR(__xludf.DUMMYFUNCTION("ifna(query('linux-cves-2023'!$A$2:$L1001, ""select count(A) where lower(J) = '"" &amp; lower($A21) &amp; ""' and lower(I) = '"" &amp; lower(H$2) &amp; ""' label count(A) ''"", 0), 0)"),0.0)</f>
        <v>0</v>
      </c>
      <c r="I21" s="30">
        <f>IFERROR(__xludf.DUMMYFUNCTION("if(sum(F21:H21) = ifna(query('linux-cves-2023'!$A$2:$L1001, ""select count(A) where lower(J) = '"" &amp; lower($A21) &amp; ""' label count(A) ''"", 0), 0), sum(F21:H21), ""!! Bad Rust labels exist"")"),7.0)</f>
        <v>7</v>
      </c>
      <c r="J21" s="7">
        <f>IFERROR(__xludf.DUMMYFUNCTION("ifna(query('linux-cves-2022'!$A$2:$N1001, ""select count(A) where lower(K) = '"" &amp; lower($A21) &amp; ""' and lower(I) = '"" &amp; lower(J$2) &amp; ""' label count(A) ''"", 0), 0)"),0.0)</f>
        <v>0</v>
      </c>
      <c r="K21" s="7">
        <f>IFERROR(__xludf.DUMMYFUNCTION("ifna(query('linux-cves-2022'!$A$2:$N1001, ""select count(A) where lower(K) = '"" &amp; lower($A21) &amp; ""' and lower(I) = '"" &amp; lower(K$2) &amp; ""' label count(A) ''"", 0), 0)"),0.0)</f>
        <v>0</v>
      </c>
      <c r="L21" s="7">
        <f>IFERROR(__xludf.DUMMYFUNCTION("ifna(query('linux-cves-2022'!$A$2:$N1001, ""select count(A) where lower(K) = '"" &amp; lower($A21) &amp; ""' and lower(I) = '"" &amp; lower(L$2) &amp; ""' label count(A) ''"", 0), 0)"),0.0)</f>
        <v>0</v>
      </c>
      <c r="M21" s="30">
        <f>IFERROR(__xludf.DUMMYFUNCTION("if(sum(J21:L21) = ifna(query('linux-cves-2022'!$A$2:$N1001, ""select count(A) where lower(K) = '"" &amp; lower($A21) &amp; ""' label count(A) ''"", 0), 0), sum(J21:L21), ""!! Bad Rust labels exist"")"),0.0)</f>
        <v>0</v>
      </c>
      <c r="N21" s="7">
        <f>IFERROR(__xludf.DUMMYFUNCTION("ifna(query('linux-cves-2021'!$A$2:$P1001, ""select count(A) where lower(L) = '"" &amp; lower($A21) &amp; ""' and lower(I) = '"" &amp; lower(N$2) &amp; ""' label count(A) ''"", 0), 0)"),0.0)</f>
        <v>0</v>
      </c>
      <c r="O21" s="7">
        <f>IFERROR(__xludf.DUMMYFUNCTION("ifna(query('linux-cves-2021'!$A$2:$P1001, ""select count(A) where lower(L) = '"" &amp; lower($A21) &amp; ""' and lower(I) = '"" &amp; lower(O$2) &amp; ""' label count(A) ''"", 0), 0)"),0.0)</f>
        <v>0</v>
      </c>
      <c r="P21" s="7">
        <f>IFERROR(__xludf.DUMMYFUNCTION("ifna(query('linux-cves-2021'!$A$2:$P1001, ""select count(A) where lower(L) = '"" &amp; lower($A21) &amp; ""' and lower(I) = '"" &amp; lower(P$2) &amp; ""' label count(A) ''"", 0), 0)"),0.0)</f>
        <v>0</v>
      </c>
      <c r="Q21" s="30">
        <f>IFERROR(__xludf.DUMMYFUNCTION("if(sum(N21:P21) = ifna(query('linux-cves-2021'!$A$2:$P1001, ""select count(A) where lower(L) = '"" &amp; lower($A21) &amp; ""' label count(A) ''"", 0), 0), sum(N21:P21), ""!! Bad Rust labels exist"")"),0.0)</f>
        <v>0</v>
      </c>
      <c r="R21" s="7">
        <f>IFERROR(__xludf.DUMMYFUNCTION("ifna(query('linux-cves-2020'!$A$2:$P1001, ""select count(A) where lower(J) = '"" &amp; lower($A21) &amp; ""' and lower(I) = '"" &amp; lower(R$2) &amp; ""' label count(A) ''"", 0), 0)"),0.0)</f>
        <v>0</v>
      </c>
      <c r="S21" s="7">
        <f>IFERROR(__xludf.DUMMYFUNCTION("ifna(query('linux-cves-2020'!$A$2:$P1001, ""select count(A) where lower(J) = '"" &amp; lower($A21) &amp; ""' and lower(I) = '"" &amp; lower(S$2) &amp; ""' label count(A) ''"", 0), 0)"),0.0)</f>
        <v>0</v>
      </c>
      <c r="T21" s="7">
        <f>IFERROR(__xludf.DUMMYFUNCTION("ifna(query('linux-cves-2020'!$A$2:$P1001, ""select count(A) where lower(J) = '"" &amp; lower($A21) &amp; ""' and lower(I) = '"" &amp; lower(T$2) &amp; ""' label count(A) ''"", 0), 0)"),0.0)</f>
        <v>0</v>
      </c>
      <c r="U21" s="30">
        <f>IFERROR(__xludf.DUMMYFUNCTION("if(sum(R21:T21) = ifna(query('linux-cves-2020'!$A$2:$P1001, ""select count(A) where lower(J) = '"" &amp; lower($A21) &amp; ""' label count(A) ''"", 0), 0), sum(R21:T21), ""!! Bad Rust labels exist"")"),0.0)</f>
        <v>0</v>
      </c>
      <c r="V21" s="3">
        <f t="shared" ref="V21:Y21" si="26">B21+F21+J21+N21+R21</f>
        <v>0</v>
      </c>
      <c r="W21" s="3">
        <f t="shared" si="26"/>
        <v>7</v>
      </c>
      <c r="X21" s="3">
        <f t="shared" si="26"/>
        <v>0</v>
      </c>
      <c r="Y21" s="7">
        <f t="shared" si="26"/>
        <v>7</v>
      </c>
      <c r="Z21" s="31">
        <f t="shared" si="3"/>
        <v>0.02916666667</v>
      </c>
      <c r="AA21" s="7"/>
      <c r="AB21" s="31"/>
    </row>
    <row r="22">
      <c r="A22" s="7" t="s">
        <v>76</v>
      </c>
      <c r="B22" s="7">
        <f>IFERROR(__xludf.DUMMYFUNCTION("ifna(query('linux-cves-2024'!$A$2:$P1001, ""select count(A) where lower(J) = '"" &amp; lower($A22) &amp; ""' and lower(I) = '"" &amp; lower(B$2) &amp; ""' label count(A) ''"", 0), 0)"),0.0)</f>
        <v>0</v>
      </c>
      <c r="C22" s="7">
        <f>IFERROR(__xludf.DUMMYFUNCTION("ifna(query('linux-cves-2024'!$A$2:$P1001, ""select count(A) where lower(J) = '"" &amp; lower($A22) &amp; ""' and lower(I) = '"" &amp; lower(C$2) &amp; ""' label count(A) ''"", 0), 0)"),0.0)</f>
        <v>0</v>
      </c>
      <c r="D22" s="7">
        <f>IFERROR(__xludf.DUMMYFUNCTION("ifna(query('linux-cves-2024'!$A$2:$P1001, ""select count(A) where lower(J) = '"" &amp; lower($A22) &amp; ""' and lower(I) = '"" &amp; lower(D$2) &amp; ""' label count(A) ''"", 0), 0)"),0.0)</f>
        <v>0</v>
      </c>
      <c r="E22" s="30">
        <f>IFERROR(__xludf.DUMMYFUNCTION("if(sum(B22:D22) = ifna(query('linux-cves-2024'!$A$2:$P1001, ""select count(A) where lower(J) = '"" &amp; lower($A22) &amp; ""' label count(A) ''"", 0), 0), sum(B22:D22), ""!! Bad Rust labels exist"")"),0.0)</f>
        <v>0</v>
      </c>
      <c r="F22" s="7">
        <f>IFERROR(__xludf.DUMMYFUNCTION("ifna(query('linux-cves-2023'!$A$2:$L1001, ""select count(A) where lower(J) = '"" &amp; lower($A22) &amp; ""' and lower(I) = '"" &amp; lower(F$2) &amp; ""' label count(A) ''"", 0), 0)"),0.0)</f>
        <v>0</v>
      </c>
      <c r="G22" s="7">
        <f>IFERROR(__xludf.DUMMYFUNCTION("ifna(query('linux-cves-2023'!$A$2:$L1001, ""select count(A) where lower(J) = '"" &amp; lower($A22) &amp; ""' and lower(I) = '"" &amp; lower(G$2) &amp; ""' label count(A) ''"", 0), 0)"),0.0)</f>
        <v>0</v>
      </c>
      <c r="H22" s="7">
        <f>IFERROR(__xludf.DUMMYFUNCTION("ifna(query('linux-cves-2023'!$A$2:$L1001, ""select count(A) where lower(J) = '"" &amp; lower($A22) &amp; ""' and lower(I) = '"" &amp; lower(H$2) &amp; ""' label count(A) ''"", 0), 0)"),0.0)</f>
        <v>0</v>
      </c>
      <c r="I22" s="30">
        <f>IFERROR(__xludf.DUMMYFUNCTION("if(sum(F22:H22) = ifna(query('linux-cves-2023'!$A$2:$L1001, ""select count(A) where lower(J) = '"" &amp; lower($A22) &amp; ""' label count(A) ''"", 0), 0), sum(F22:H22), ""!! Bad Rust labels exist"")"),0.0)</f>
        <v>0</v>
      </c>
      <c r="J22" s="7">
        <f>IFERROR(__xludf.DUMMYFUNCTION("ifna(query('linux-cves-2022'!$A$2:$N1001, ""select count(A) where lower(K) = '"" &amp; lower($A22) &amp; ""' and lower(I) = '"" &amp; lower(J$2) &amp; ""' label count(A) ''"", 0), 0)"),0.0)</f>
        <v>0</v>
      </c>
      <c r="K22" s="7">
        <f>IFERROR(__xludf.DUMMYFUNCTION("ifna(query('linux-cves-2022'!$A$2:$N1001, ""select count(A) where lower(K) = '"" &amp; lower($A22) &amp; ""' and lower(I) = '"" &amp; lower(K$2) &amp; ""' label count(A) ''"", 0), 0)"),0.0)</f>
        <v>0</v>
      </c>
      <c r="L22" s="7">
        <f>IFERROR(__xludf.DUMMYFUNCTION("ifna(query('linux-cves-2022'!$A$2:$N1001, ""select count(A) where lower(K) = '"" &amp; lower($A22) &amp; ""' and lower(I) = '"" &amp; lower(L$2) &amp; ""' label count(A) ''"", 0), 0)"),0.0)</f>
        <v>0</v>
      </c>
      <c r="M22" s="30">
        <f>IFERROR(__xludf.DUMMYFUNCTION("if(sum(J22:L22) = ifna(query('linux-cves-2022'!$A$2:$N1001, ""select count(A) where lower(K) = '"" &amp; lower($A22) &amp; ""' label count(A) ''"", 0), 0), sum(J22:L22), ""!! Bad Rust labels exist"")"),0.0)</f>
        <v>0</v>
      </c>
      <c r="N22" s="7">
        <f>IFERROR(__xludf.DUMMYFUNCTION("ifna(query('linux-cves-2021'!$A$2:$P1001, ""select count(A) where lower(L) = '"" &amp; lower($A22) &amp; ""' and lower(I) = '"" &amp; lower(N$2) &amp; ""' label count(A) ''"", 0), 0)"),1.0)</f>
        <v>1</v>
      </c>
      <c r="O22" s="7">
        <f>IFERROR(__xludf.DUMMYFUNCTION("ifna(query('linux-cves-2021'!$A$2:$P1001, ""select count(A) where lower(L) = '"" &amp; lower($A22) &amp; ""' and lower(I) = '"" &amp; lower(O$2) &amp; ""' label count(A) ''"", 0), 0)"),0.0)</f>
        <v>0</v>
      </c>
      <c r="P22" s="7">
        <f>IFERROR(__xludf.DUMMYFUNCTION("ifna(query('linux-cves-2021'!$A$2:$P1001, ""select count(A) where lower(L) = '"" &amp; lower($A22) &amp; ""' and lower(I) = '"" &amp; lower(P$2) &amp; ""' label count(A) ''"", 0), 0)"),0.0)</f>
        <v>0</v>
      </c>
      <c r="Q22" s="30">
        <f>IFERROR(__xludf.DUMMYFUNCTION("if(sum(N22:P22) = ifna(query('linux-cves-2021'!$A$2:$P1001, ""select count(A) where lower(L) = '"" &amp; lower($A22) &amp; ""' label count(A) ''"", 0), 0), sum(N22:P22), ""!! Bad Rust labels exist"")"),1.0)</f>
        <v>1</v>
      </c>
      <c r="R22" s="7">
        <f>IFERROR(__xludf.DUMMYFUNCTION("ifna(query('linux-cves-2020'!$A$2:$P1001, ""select count(A) where lower(J) = '"" &amp; lower($A22) &amp; ""' and lower(I) = '"" &amp; lower(R$2) &amp; ""' label count(A) ''"", 0), 0)"),0.0)</f>
        <v>0</v>
      </c>
      <c r="S22" s="7">
        <f>IFERROR(__xludf.DUMMYFUNCTION("ifna(query('linux-cves-2020'!$A$2:$P1001, ""select count(A) where lower(J) = '"" &amp; lower($A22) &amp; ""' and lower(I) = '"" &amp; lower(S$2) &amp; ""' label count(A) ''"", 0), 0)"),0.0)</f>
        <v>0</v>
      </c>
      <c r="T22" s="7">
        <f>IFERROR(__xludf.DUMMYFUNCTION("ifna(query('linux-cves-2020'!$A$2:$P1001, ""select count(A) where lower(J) = '"" &amp; lower($A22) &amp; ""' and lower(I) = '"" &amp; lower(T$2) &amp; ""' label count(A) ''"", 0), 0)"),0.0)</f>
        <v>0</v>
      </c>
      <c r="U22" s="30">
        <f>IFERROR(__xludf.DUMMYFUNCTION("if(sum(R22:T22) = ifna(query('linux-cves-2020'!$A$2:$P1001, ""select count(A) where lower(J) = '"" &amp; lower($A22) &amp; ""' label count(A) ''"", 0), 0), sum(R22:T22), ""!! Bad Rust labels exist"")"),0.0)</f>
        <v>0</v>
      </c>
      <c r="V22" s="3">
        <f t="shared" ref="V22:Y22" si="27">B22+F22+J22+N22+R22</f>
        <v>1</v>
      </c>
      <c r="W22" s="3">
        <f t="shared" si="27"/>
        <v>0</v>
      </c>
      <c r="X22" s="3">
        <f t="shared" si="27"/>
        <v>0</v>
      </c>
      <c r="Y22" s="7">
        <f t="shared" si="27"/>
        <v>1</v>
      </c>
      <c r="Z22" s="31">
        <f t="shared" si="3"/>
        <v>0.004166666667</v>
      </c>
      <c r="AA22" s="7"/>
      <c r="AB22" s="31"/>
    </row>
    <row r="23">
      <c r="A23" s="36"/>
      <c r="B23" s="36">
        <f t="shared" ref="B23:Z23" si="28">SUM(B3:B22)</f>
        <v>6</v>
      </c>
      <c r="C23" s="36">
        <f t="shared" si="28"/>
        <v>9</v>
      </c>
      <c r="D23" s="36">
        <f t="shared" si="28"/>
        <v>8</v>
      </c>
      <c r="E23" s="36">
        <f t="shared" si="28"/>
        <v>23</v>
      </c>
      <c r="F23" s="36">
        <f t="shared" si="28"/>
        <v>16</v>
      </c>
      <c r="G23" s="36">
        <f t="shared" si="28"/>
        <v>56</v>
      </c>
      <c r="H23" s="36">
        <f t="shared" si="28"/>
        <v>16</v>
      </c>
      <c r="I23" s="36">
        <f t="shared" si="28"/>
        <v>88</v>
      </c>
      <c r="J23" s="36">
        <f t="shared" si="28"/>
        <v>41</v>
      </c>
      <c r="K23" s="36">
        <f t="shared" si="28"/>
        <v>25</v>
      </c>
      <c r="L23" s="36">
        <f t="shared" si="28"/>
        <v>4</v>
      </c>
      <c r="M23" s="36">
        <f t="shared" si="28"/>
        <v>70</v>
      </c>
      <c r="N23" s="36">
        <f t="shared" si="28"/>
        <v>7</v>
      </c>
      <c r="O23" s="36">
        <f t="shared" si="28"/>
        <v>12</v>
      </c>
      <c r="P23" s="36">
        <f t="shared" si="28"/>
        <v>11</v>
      </c>
      <c r="Q23" s="36">
        <f t="shared" si="28"/>
        <v>30</v>
      </c>
      <c r="R23" s="36">
        <f t="shared" si="28"/>
        <v>12</v>
      </c>
      <c r="S23" s="36">
        <f t="shared" si="28"/>
        <v>11</v>
      </c>
      <c r="T23" s="36">
        <f t="shared" si="28"/>
        <v>6</v>
      </c>
      <c r="U23" s="36">
        <f t="shared" si="28"/>
        <v>29</v>
      </c>
      <c r="V23" s="36">
        <f t="shared" si="28"/>
        <v>82</v>
      </c>
      <c r="W23" s="36">
        <f t="shared" si="28"/>
        <v>113</v>
      </c>
      <c r="X23" s="36">
        <f t="shared" si="28"/>
        <v>45</v>
      </c>
      <c r="Y23" s="36">
        <f t="shared" si="28"/>
        <v>240</v>
      </c>
      <c r="Z23" s="37">
        <f t="shared" si="28"/>
        <v>1</v>
      </c>
      <c r="AA23" s="36"/>
      <c r="AB23" s="37"/>
    </row>
    <row r="24">
      <c r="A24" s="38"/>
      <c r="Z24" s="39"/>
      <c r="AB24" s="39"/>
    </row>
    <row r="25">
      <c r="A25" s="38"/>
      <c r="Z25" s="39"/>
      <c r="AB25" s="39"/>
    </row>
    <row r="26">
      <c r="A26" s="38"/>
      <c r="Z26" s="39"/>
      <c r="AB26" s="39"/>
    </row>
    <row r="27">
      <c r="A27" s="38"/>
      <c r="Z27" s="39"/>
      <c r="AB27" s="39"/>
    </row>
    <row r="28">
      <c r="A28" s="38"/>
      <c r="B28" s="2" t="s">
        <v>50</v>
      </c>
      <c r="Z28" s="39"/>
      <c r="AB28" s="39"/>
    </row>
    <row r="29">
      <c r="A29" s="38"/>
      <c r="B29" s="2" t="s">
        <v>51</v>
      </c>
      <c r="C29" s="38">
        <f>B23+F23+J23+N23+R23</f>
        <v>82</v>
      </c>
      <c r="D29" s="39">
        <f t="shared" ref="D29:D31" si="29">C29/$Y$23</f>
        <v>0.3416666667</v>
      </c>
      <c r="Z29" s="39"/>
      <c r="AB29" s="39"/>
    </row>
    <row r="30">
      <c r="A30" s="38"/>
      <c r="B30" s="2" t="s">
        <v>52</v>
      </c>
      <c r="C30" s="38">
        <f>C23+G23+K23+O23+S23</f>
        <v>113</v>
      </c>
      <c r="D30" s="39">
        <f t="shared" si="29"/>
        <v>0.4708333333</v>
      </c>
      <c r="Z30" s="39"/>
      <c r="AB30" s="39"/>
    </row>
    <row r="31">
      <c r="A31" s="38"/>
      <c r="B31" s="2" t="s">
        <v>53</v>
      </c>
      <c r="C31" s="38">
        <f>D23+H23+L23+P23+T23</f>
        <v>45</v>
      </c>
      <c r="D31" s="39">
        <f t="shared" si="29"/>
        <v>0.1875</v>
      </c>
      <c r="Z31" s="39"/>
      <c r="AB31" s="39"/>
    </row>
    <row r="32">
      <c r="A32" s="38"/>
      <c r="B32" s="2" t="s">
        <v>77</v>
      </c>
      <c r="C32" s="38">
        <f>SUM(C29:C31)</f>
        <v>240</v>
      </c>
      <c r="Z32" s="13"/>
      <c r="AB32" s="39"/>
    </row>
    <row r="33">
      <c r="A33" s="38"/>
      <c r="B33" s="2"/>
      <c r="Z33" s="13"/>
      <c r="AB33" s="39"/>
    </row>
    <row r="34">
      <c r="A34" s="38"/>
      <c r="Z34" s="39"/>
      <c r="AB34" s="39"/>
    </row>
    <row r="35">
      <c r="A35" s="38"/>
      <c r="Z35" s="39"/>
      <c r="AB35" s="39"/>
    </row>
    <row r="36">
      <c r="A36" s="38"/>
      <c r="Z36" s="39"/>
      <c r="AB36" s="39"/>
    </row>
    <row r="37">
      <c r="A37" s="38"/>
      <c r="Z37" s="39"/>
      <c r="AB37" s="39"/>
    </row>
    <row r="38">
      <c r="A38" s="38"/>
      <c r="Z38" s="39"/>
      <c r="AB38" s="39"/>
    </row>
    <row r="39">
      <c r="A39" s="38"/>
      <c r="Z39" s="39"/>
      <c r="AB39" s="39"/>
    </row>
    <row r="40">
      <c r="A40" s="38"/>
      <c r="Z40" s="39"/>
      <c r="AB40" s="39"/>
    </row>
    <row r="41">
      <c r="A41" s="38"/>
      <c r="Z41" s="39"/>
      <c r="AB41" s="39"/>
    </row>
    <row r="42">
      <c r="A42" s="38"/>
      <c r="Z42" s="39"/>
      <c r="AB42" s="39"/>
    </row>
    <row r="43">
      <c r="A43" s="38"/>
      <c r="L43" s="40"/>
      <c r="Z43" s="39"/>
      <c r="AB43" s="39"/>
    </row>
    <row r="44">
      <c r="A44" s="38"/>
      <c r="Z44" s="39"/>
      <c r="AB44" s="39"/>
    </row>
    <row r="45">
      <c r="A45" s="38"/>
      <c r="Z45" s="39"/>
      <c r="AB45" s="39"/>
    </row>
    <row r="46">
      <c r="A46" s="38"/>
      <c r="Z46" s="39"/>
      <c r="AB46" s="39"/>
    </row>
    <row r="47">
      <c r="A47" s="38"/>
      <c r="Z47" s="39"/>
      <c r="AB47" s="39"/>
    </row>
    <row r="48">
      <c r="A48" s="38"/>
      <c r="Z48" s="39"/>
      <c r="AB48" s="39"/>
    </row>
    <row r="49">
      <c r="A49" s="38"/>
      <c r="Z49" s="39"/>
      <c r="AB49" s="39"/>
    </row>
    <row r="50">
      <c r="A50" s="38"/>
      <c r="Z50" s="39"/>
      <c r="AB50" s="39"/>
    </row>
    <row r="51">
      <c r="A51" s="38"/>
      <c r="Z51" s="39"/>
      <c r="AB51" s="39"/>
    </row>
    <row r="52">
      <c r="A52" s="38"/>
      <c r="Z52" s="39"/>
      <c r="AB52" s="39"/>
    </row>
    <row r="53">
      <c r="A53" s="38"/>
      <c r="Z53" s="39"/>
      <c r="AB53" s="39"/>
    </row>
    <row r="54">
      <c r="A54" s="38"/>
      <c r="Z54" s="39"/>
      <c r="AB54" s="39"/>
    </row>
    <row r="55">
      <c r="A55" s="38"/>
      <c r="Z55" s="39"/>
      <c r="AB55" s="39"/>
    </row>
    <row r="56">
      <c r="A56" s="38"/>
      <c r="Z56" s="39"/>
      <c r="AB56" s="39"/>
    </row>
    <row r="57">
      <c r="A57" s="38"/>
      <c r="Z57" s="39"/>
      <c r="AB57" s="39"/>
    </row>
    <row r="58">
      <c r="A58" s="38"/>
      <c r="Z58" s="39"/>
      <c r="AB58" s="39"/>
    </row>
    <row r="59">
      <c r="A59" s="38"/>
      <c r="Z59" s="39"/>
      <c r="AB59" s="39"/>
    </row>
    <row r="60">
      <c r="A60" s="38"/>
      <c r="Z60" s="39"/>
      <c r="AB60" s="39"/>
    </row>
    <row r="61">
      <c r="A61" s="38"/>
      <c r="Z61" s="39"/>
      <c r="AB61" s="39"/>
    </row>
    <row r="62">
      <c r="A62" s="38"/>
      <c r="Z62" s="39"/>
      <c r="AB62" s="39"/>
    </row>
    <row r="63">
      <c r="A63" s="38"/>
      <c r="Z63" s="39"/>
      <c r="AB63" s="39"/>
    </row>
    <row r="64">
      <c r="A64" s="38"/>
      <c r="Z64" s="39"/>
      <c r="AB64" s="39"/>
    </row>
    <row r="65">
      <c r="A65" s="38"/>
      <c r="Z65" s="39"/>
      <c r="AB65" s="39"/>
    </row>
    <row r="66">
      <c r="A66" s="38"/>
      <c r="Z66" s="39"/>
      <c r="AB66" s="39"/>
    </row>
    <row r="67">
      <c r="A67" s="38"/>
      <c r="Z67" s="39"/>
      <c r="AB67" s="39"/>
    </row>
    <row r="68">
      <c r="A68" s="38"/>
      <c r="Z68" s="39"/>
      <c r="AB68" s="39"/>
    </row>
    <row r="69">
      <c r="A69" s="38"/>
      <c r="Z69" s="39"/>
      <c r="AB69" s="39"/>
    </row>
    <row r="70">
      <c r="A70" s="38"/>
      <c r="Z70" s="39"/>
      <c r="AB70" s="39"/>
    </row>
    <row r="71">
      <c r="A71" s="38"/>
      <c r="Z71" s="39"/>
      <c r="AB71" s="39"/>
    </row>
    <row r="72">
      <c r="A72" s="38"/>
      <c r="Z72" s="39"/>
      <c r="AB72" s="39"/>
    </row>
    <row r="73">
      <c r="A73" s="38"/>
      <c r="Z73" s="39"/>
      <c r="AB73" s="39"/>
    </row>
    <row r="74">
      <c r="A74" s="38"/>
      <c r="Z74" s="39"/>
      <c r="AB74" s="39"/>
    </row>
    <row r="75">
      <c r="A75" s="38"/>
      <c r="Z75" s="39"/>
      <c r="AB75" s="39"/>
    </row>
    <row r="76">
      <c r="A76" s="38"/>
      <c r="Z76" s="39"/>
      <c r="AB76" s="39"/>
    </row>
    <row r="77">
      <c r="A77" s="38"/>
      <c r="Z77" s="39"/>
      <c r="AB77" s="39"/>
    </row>
    <row r="78">
      <c r="A78" s="38"/>
      <c r="Z78" s="39"/>
      <c r="AB78" s="39"/>
    </row>
    <row r="79">
      <c r="A79" s="38"/>
      <c r="Z79" s="39"/>
      <c r="AB79" s="39"/>
    </row>
    <row r="80">
      <c r="A80" s="38"/>
      <c r="Z80" s="39"/>
      <c r="AB80" s="39"/>
    </row>
    <row r="81">
      <c r="A81" s="38"/>
      <c r="Z81" s="39"/>
      <c r="AB81" s="39"/>
    </row>
    <row r="82">
      <c r="A82" s="38"/>
      <c r="Z82" s="39"/>
      <c r="AB82" s="39"/>
    </row>
    <row r="83">
      <c r="A83" s="38"/>
      <c r="Z83" s="39"/>
      <c r="AB83" s="39"/>
    </row>
    <row r="84">
      <c r="A84" s="38"/>
      <c r="Z84" s="39"/>
      <c r="AB84" s="39"/>
    </row>
    <row r="85">
      <c r="A85" s="38"/>
      <c r="Z85" s="39"/>
      <c r="AB85" s="39"/>
    </row>
    <row r="86">
      <c r="A86" s="38"/>
      <c r="Z86" s="39"/>
      <c r="AB86" s="39"/>
    </row>
    <row r="87">
      <c r="A87" s="38"/>
      <c r="Z87" s="39"/>
      <c r="AB87" s="39"/>
    </row>
    <row r="88">
      <c r="A88" s="38"/>
      <c r="Z88" s="39"/>
      <c r="AB88" s="39"/>
    </row>
    <row r="89">
      <c r="A89" s="38"/>
      <c r="Z89" s="39"/>
      <c r="AB89" s="39"/>
    </row>
    <row r="90">
      <c r="A90" s="38"/>
      <c r="Z90" s="39"/>
      <c r="AB90" s="39"/>
    </row>
    <row r="91">
      <c r="A91" s="38"/>
      <c r="Z91" s="39"/>
      <c r="AB91" s="39"/>
    </row>
    <row r="92">
      <c r="A92" s="38"/>
      <c r="Z92" s="39"/>
      <c r="AB92" s="39"/>
    </row>
    <row r="93">
      <c r="A93" s="38"/>
      <c r="Z93" s="39"/>
      <c r="AB93" s="39"/>
    </row>
    <row r="94">
      <c r="A94" s="38"/>
      <c r="Z94" s="39"/>
      <c r="AB94" s="39"/>
    </row>
    <row r="95">
      <c r="A95" s="38"/>
      <c r="Z95" s="39"/>
      <c r="AB95" s="39"/>
    </row>
    <row r="96">
      <c r="A96" s="38"/>
      <c r="Z96" s="39"/>
      <c r="AB96" s="39"/>
    </row>
    <row r="97">
      <c r="A97" s="38"/>
      <c r="Z97" s="39"/>
      <c r="AB97" s="39"/>
    </row>
    <row r="98">
      <c r="A98" s="38"/>
      <c r="Z98" s="39"/>
      <c r="AB98" s="39"/>
    </row>
    <row r="99">
      <c r="A99" s="38"/>
      <c r="Z99" s="39"/>
      <c r="AB99" s="39"/>
    </row>
    <row r="100">
      <c r="A100" s="38"/>
      <c r="Z100" s="39"/>
      <c r="AB100" s="39"/>
    </row>
    <row r="101">
      <c r="A101" s="38"/>
      <c r="Z101" s="39"/>
      <c r="AB101" s="39"/>
    </row>
    <row r="102">
      <c r="A102" s="38"/>
      <c r="Z102" s="39"/>
      <c r="AB102" s="39"/>
    </row>
    <row r="103">
      <c r="A103" s="38"/>
      <c r="Z103" s="39"/>
      <c r="AB103" s="39"/>
    </row>
    <row r="104">
      <c r="A104" s="38"/>
      <c r="Z104" s="39"/>
      <c r="AB104" s="39"/>
    </row>
    <row r="105">
      <c r="A105" s="38"/>
      <c r="Z105" s="39"/>
      <c r="AB105" s="39"/>
    </row>
    <row r="106">
      <c r="A106" s="38"/>
      <c r="Z106" s="39"/>
      <c r="AB106" s="39"/>
    </row>
    <row r="107">
      <c r="A107" s="38"/>
      <c r="Z107" s="39"/>
      <c r="AB107" s="39"/>
    </row>
    <row r="108">
      <c r="A108" s="38"/>
      <c r="Z108" s="39"/>
      <c r="AB108" s="39"/>
    </row>
    <row r="109">
      <c r="A109" s="38"/>
      <c r="Z109" s="39"/>
      <c r="AB109" s="39"/>
    </row>
    <row r="110">
      <c r="A110" s="38"/>
      <c r="Z110" s="39"/>
      <c r="AB110" s="39"/>
    </row>
    <row r="111">
      <c r="A111" s="38"/>
      <c r="Z111" s="39"/>
      <c r="AB111" s="39"/>
    </row>
    <row r="112">
      <c r="A112" s="38"/>
      <c r="Z112" s="39"/>
      <c r="AB112" s="39"/>
    </row>
    <row r="113">
      <c r="A113" s="38"/>
      <c r="Z113" s="39"/>
      <c r="AB113" s="39"/>
    </row>
    <row r="114">
      <c r="A114" s="38"/>
      <c r="Z114" s="39"/>
      <c r="AB114" s="39"/>
    </row>
    <row r="115">
      <c r="A115" s="38"/>
      <c r="Z115" s="39"/>
      <c r="AB115" s="39"/>
    </row>
    <row r="116">
      <c r="A116" s="38"/>
      <c r="Z116" s="39"/>
      <c r="AB116" s="39"/>
    </row>
    <row r="117">
      <c r="A117" s="38"/>
      <c r="Z117" s="39"/>
      <c r="AB117" s="39"/>
    </row>
    <row r="118">
      <c r="A118" s="38"/>
      <c r="Z118" s="39"/>
      <c r="AB118" s="39"/>
    </row>
    <row r="119">
      <c r="A119" s="38"/>
      <c r="Z119" s="39"/>
      <c r="AB119" s="39"/>
    </row>
    <row r="120">
      <c r="A120" s="38"/>
      <c r="Z120" s="39"/>
      <c r="AB120" s="39"/>
    </row>
    <row r="121">
      <c r="A121" s="38"/>
      <c r="Z121" s="39"/>
      <c r="AB121" s="39"/>
    </row>
    <row r="122">
      <c r="A122" s="38"/>
      <c r="Z122" s="39"/>
      <c r="AB122" s="39"/>
    </row>
    <row r="123">
      <c r="A123" s="38"/>
      <c r="Z123" s="39"/>
      <c r="AB123" s="39"/>
    </row>
    <row r="124">
      <c r="A124" s="38"/>
      <c r="Z124" s="39"/>
      <c r="AB124" s="39"/>
    </row>
    <row r="125">
      <c r="A125" s="38"/>
      <c r="Z125" s="39"/>
      <c r="AB125" s="39"/>
    </row>
    <row r="126">
      <c r="A126" s="38"/>
      <c r="Z126" s="39"/>
      <c r="AB126" s="39"/>
    </row>
    <row r="127">
      <c r="A127" s="38"/>
      <c r="Z127" s="39"/>
      <c r="AB127" s="39"/>
    </row>
    <row r="128">
      <c r="A128" s="38"/>
      <c r="Z128" s="39"/>
      <c r="AB128" s="39"/>
    </row>
    <row r="129">
      <c r="A129" s="38"/>
      <c r="Z129" s="39"/>
      <c r="AB129" s="39"/>
    </row>
    <row r="130">
      <c r="A130" s="38"/>
      <c r="Z130" s="39"/>
      <c r="AB130" s="39"/>
    </row>
    <row r="131">
      <c r="A131" s="38"/>
      <c r="Z131" s="39"/>
      <c r="AB131" s="39"/>
    </row>
    <row r="132">
      <c r="A132" s="38"/>
      <c r="Z132" s="39"/>
      <c r="AB132" s="39"/>
    </row>
    <row r="133">
      <c r="A133" s="38"/>
      <c r="Z133" s="39"/>
      <c r="AB133" s="39"/>
    </row>
    <row r="134">
      <c r="A134" s="38"/>
      <c r="Z134" s="39"/>
      <c r="AB134" s="39"/>
    </row>
    <row r="135">
      <c r="A135" s="38"/>
      <c r="Z135" s="39"/>
      <c r="AB135" s="39"/>
    </row>
    <row r="136">
      <c r="A136" s="38"/>
      <c r="Z136" s="39"/>
      <c r="AB136" s="39"/>
    </row>
    <row r="137">
      <c r="A137" s="38"/>
      <c r="Z137" s="39"/>
      <c r="AB137" s="39"/>
    </row>
    <row r="138">
      <c r="A138" s="38"/>
      <c r="Z138" s="39"/>
      <c r="AB138" s="39"/>
    </row>
    <row r="139">
      <c r="A139" s="38"/>
      <c r="Z139" s="39"/>
      <c r="AB139" s="39"/>
    </row>
    <row r="140">
      <c r="A140" s="38"/>
      <c r="Z140" s="39"/>
      <c r="AB140" s="39"/>
    </row>
    <row r="141">
      <c r="A141" s="38"/>
      <c r="Z141" s="39"/>
      <c r="AB141" s="39"/>
    </row>
    <row r="142">
      <c r="A142" s="38"/>
      <c r="Z142" s="39"/>
      <c r="AB142" s="39"/>
    </row>
    <row r="143">
      <c r="A143" s="38"/>
      <c r="Z143" s="39"/>
      <c r="AB143" s="39"/>
    </row>
    <row r="144">
      <c r="A144" s="38"/>
      <c r="Z144" s="39"/>
      <c r="AB144" s="39"/>
    </row>
    <row r="145">
      <c r="A145" s="38"/>
      <c r="Z145" s="39"/>
      <c r="AB145" s="39"/>
    </row>
    <row r="146">
      <c r="A146" s="38"/>
      <c r="Z146" s="39"/>
      <c r="AB146" s="39"/>
    </row>
    <row r="147">
      <c r="A147" s="38"/>
      <c r="Z147" s="39"/>
      <c r="AB147" s="39"/>
    </row>
    <row r="148">
      <c r="A148" s="38"/>
      <c r="Z148" s="39"/>
      <c r="AB148" s="39"/>
    </row>
    <row r="149">
      <c r="A149" s="38"/>
      <c r="Z149" s="39"/>
      <c r="AB149" s="39"/>
    </row>
    <row r="150">
      <c r="A150" s="38"/>
      <c r="Z150" s="39"/>
      <c r="AB150" s="39"/>
    </row>
    <row r="151">
      <c r="A151" s="38"/>
      <c r="Z151" s="39"/>
      <c r="AB151" s="39"/>
    </row>
    <row r="152">
      <c r="A152" s="38"/>
      <c r="Z152" s="39"/>
      <c r="AB152" s="39"/>
    </row>
    <row r="153">
      <c r="A153" s="38"/>
      <c r="Z153" s="39"/>
      <c r="AB153" s="39"/>
    </row>
    <row r="154">
      <c r="A154" s="38"/>
      <c r="Z154" s="39"/>
      <c r="AB154" s="39"/>
    </row>
    <row r="155">
      <c r="A155" s="38"/>
      <c r="Z155" s="39"/>
      <c r="AB155" s="39"/>
    </row>
    <row r="156">
      <c r="A156" s="38"/>
      <c r="Z156" s="39"/>
      <c r="AB156" s="39"/>
    </row>
    <row r="157">
      <c r="A157" s="38"/>
      <c r="Z157" s="39"/>
      <c r="AB157" s="39"/>
    </row>
    <row r="158">
      <c r="A158" s="38"/>
      <c r="Z158" s="39"/>
      <c r="AB158" s="39"/>
    </row>
    <row r="159">
      <c r="A159" s="38"/>
      <c r="Z159" s="39"/>
      <c r="AB159" s="39"/>
    </row>
    <row r="160">
      <c r="A160" s="38"/>
      <c r="Z160" s="39"/>
      <c r="AB160" s="39"/>
    </row>
    <row r="161">
      <c r="A161" s="38"/>
      <c r="Z161" s="39"/>
      <c r="AB161" s="39"/>
    </row>
    <row r="162">
      <c r="A162" s="38"/>
      <c r="Z162" s="39"/>
      <c r="AB162" s="39"/>
    </row>
    <row r="163">
      <c r="A163" s="38"/>
      <c r="Z163" s="39"/>
      <c r="AB163" s="39"/>
    </row>
    <row r="164">
      <c r="A164" s="38"/>
      <c r="Z164" s="39"/>
      <c r="AB164" s="39"/>
    </row>
    <row r="165">
      <c r="A165" s="38"/>
      <c r="Z165" s="39"/>
      <c r="AB165" s="39"/>
    </row>
    <row r="166">
      <c r="A166" s="38"/>
      <c r="Z166" s="39"/>
      <c r="AB166" s="39"/>
    </row>
    <row r="167">
      <c r="A167" s="38"/>
      <c r="Z167" s="39"/>
      <c r="AB167" s="39"/>
    </row>
    <row r="168">
      <c r="A168" s="38"/>
      <c r="Z168" s="39"/>
      <c r="AB168" s="39"/>
    </row>
    <row r="169">
      <c r="A169" s="38"/>
      <c r="Z169" s="39"/>
      <c r="AB169" s="39"/>
    </row>
    <row r="170">
      <c r="A170" s="38"/>
      <c r="Z170" s="39"/>
      <c r="AB170" s="39"/>
    </row>
    <row r="171">
      <c r="A171" s="38"/>
      <c r="Z171" s="39"/>
      <c r="AB171" s="39"/>
    </row>
    <row r="172">
      <c r="A172" s="38"/>
      <c r="Z172" s="39"/>
      <c r="AB172" s="39"/>
    </row>
    <row r="173">
      <c r="A173" s="38"/>
      <c r="Z173" s="39"/>
      <c r="AB173" s="39"/>
    </row>
    <row r="174">
      <c r="A174" s="38"/>
      <c r="Z174" s="39"/>
      <c r="AB174" s="39"/>
    </row>
    <row r="175">
      <c r="A175" s="38"/>
      <c r="Z175" s="39"/>
      <c r="AB175" s="39"/>
    </row>
    <row r="176">
      <c r="A176" s="38"/>
      <c r="Z176" s="39"/>
      <c r="AB176" s="39"/>
    </row>
    <row r="177">
      <c r="A177" s="38"/>
      <c r="Z177" s="39"/>
      <c r="AB177" s="39"/>
    </row>
    <row r="178">
      <c r="A178" s="38"/>
      <c r="Z178" s="39"/>
      <c r="AB178" s="39"/>
    </row>
    <row r="179">
      <c r="A179" s="38"/>
      <c r="Z179" s="39"/>
      <c r="AB179" s="39"/>
    </row>
    <row r="180">
      <c r="A180" s="38"/>
      <c r="Z180" s="39"/>
      <c r="AB180" s="39"/>
    </row>
    <row r="181">
      <c r="A181" s="38"/>
      <c r="Z181" s="39"/>
      <c r="AB181" s="39"/>
    </row>
    <row r="182">
      <c r="A182" s="38"/>
      <c r="Z182" s="39"/>
      <c r="AB182" s="39"/>
    </row>
    <row r="183">
      <c r="A183" s="38"/>
      <c r="Z183" s="39"/>
      <c r="AB183" s="39"/>
    </row>
    <row r="184">
      <c r="A184" s="38"/>
      <c r="Z184" s="39"/>
      <c r="AB184" s="39"/>
    </row>
    <row r="185">
      <c r="A185" s="38"/>
      <c r="Z185" s="39"/>
      <c r="AB185" s="39"/>
    </row>
    <row r="186">
      <c r="A186" s="38"/>
      <c r="Z186" s="39"/>
      <c r="AB186" s="39"/>
    </row>
    <row r="187">
      <c r="A187" s="38"/>
      <c r="Z187" s="39"/>
      <c r="AB187" s="39"/>
    </row>
    <row r="188">
      <c r="A188" s="38"/>
      <c r="Z188" s="39"/>
      <c r="AB188" s="39"/>
    </row>
    <row r="189">
      <c r="A189" s="38"/>
      <c r="Z189" s="39"/>
      <c r="AB189" s="39"/>
    </row>
    <row r="190">
      <c r="A190" s="38"/>
      <c r="Z190" s="39"/>
      <c r="AB190" s="39"/>
    </row>
    <row r="191">
      <c r="A191" s="38"/>
      <c r="Z191" s="39"/>
      <c r="AB191" s="39"/>
    </row>
    <row r="192">
      <c r="A192" s="38"/>
      <c r="Z192" s="39"/>
      <c r="AB192" s="39"/>
    </row>
    <row r="193">
      <c r="A193" s="38"/>
      <c r="Z193" s="39"/>
      <c r="AB193" s="39"/>
    </row>
    <row r="194">
      <c r="A194" s="38"/>
      <c r="Z194" s="39"/>
      <c r="AB194" s="39"/>
    </row>
    <row r="195">
      <c r="A195" s="38"/>
      <c r="Z195" s="39"/>
      <c r="AB195" s="39"/>
    </row>
    <row r="196">
      <c r="A196" s="38"/>
      <c r="Z196" s="39"/>
      <c r="AB196" s="39"/>
    </row>
    <row r="197">
      <c r="A197" s="38"/>
      <c r="Z197" s="39"/>
      <c r="AB197" s="39"/>
    </row>
    <row r="198">
      <c r="A198" s="38"/>
      <c r="Z198" s="39"/>
      <c r="AB198" s="39"/>
    </row>
    <row r="199">
      <c r="A199" s="38"/>
      <c r="Z199" s="39"/>
      <c r="AB199" s="39"/>
    </row>
    <row r="200">
      <c r="A200" s="38"/>
      <c r="Z200" s="39"/>
      <c r="AB200" s="39"/>
    </row>
    <row r="201">
      <c r="A201" s="38"/>
      <c r="Z201" s="39"/>
      <c r="AB201" s="39"/>
    </row>
    <row r="202">
      <c r="A202" s="38"/>
      <c r="Z202" s="39"/>
      <c r="AB202" s="39"/>
    </row>
    <row r="203">
      <c r="A203" s="38"/>
      <c r="Z203" s="39"/>
      <c r="AB203" s="39"/>
    </row>
    <row r="204">
      <c r="A204" s="38"/>
      <c r="Z204" s="39"/>
      <c r="AB204" s="39"/>
    </row>
    <row r="205">
      <c r="A205" s="38"/>
      <c r="Z205" s="39"/>
      <c r="AB205" s="39"/>
    </row>
    <row r="206">
      <c r="A206" s="38"/>
      <c r="Z206" s="39"/>
      <c r="AB206" s="39"/>
    </row>
    <row r="207">
      <c r="A207" s="38"/>
      <c r="Z207" s="39"/>
      <c r="AB207" s="39"/>
    </row>
    <row r="208">
      <c r="A208" s="38"/>
      <c r="Z208" s="39"/>
      <c r="AB208" s="39"/>
    </row>
    <row r="209">
      <c r="A209" s="38"/>
      <c r="Z209" s="39"/>
      <c r="AB209" s="39"/>
    </row>
    <row r="210">
      <c r="A210" s="38"/>
      <c r="Z210" s="39"/>
      <c r="AB210" s="39"/>
    </row>
    <row r="211">
      <c r="A211" s="38"/>
      <c r="Z211" s="39"/>
      <c r="AB211" s="39"/>
    </row>
    <row r="212">
      <c r="A212" s="38"/>
      <c r="Z212" s="39"/>
      <c r="AB212" s="39"/>
    </row>
    <row r="213">
      <c r="A213" s="38"/>
      <c r="Z213" s="39"/>
      <c r="AB213" s="39"/>
    </row>
    <row r="214">
      <c r="A214" s="38"/>
      <c r="Z214" s="39"/>
      <c r="AB214" s="39"/>
    </row>
    <row r="215">
      <c r="A215" s="38"/>
      <c r="Z215" s="39"/>
      <c r="AB215" s="39"/>
    </row>
    <row r="216">
      <c r="A216" s="38"/>
      <c r="Z216" s="39"/>
      <c r="AB216" s="39"/>
    </row>
    <row r="217">
      <c r="A217" s="38"/>
      <c r="Z217" s="39"/>
      <c r="AB217" s="39"/>
    </row>
    <row r="218">
      <c r="A218" s="38"/>
      <c r="Z218" s="39"/>
      <c r="AB218" s="39"/>
    </row>
    <row r="219">
      <c r="A219" s="38"/>
      <c r="Z219" s="39"/>
      <c r="AB219" s="39"/>
    </row>
    <row r="220">
      <c r="A220" s="38"/>
      <c r="Z220" s="39"/>
      <c r="AB220" s="39"/>
    </row>
    <row r="221">
      <c r="A221" s="38"/>
      <c r="Z221" s="39"/>
      <c r="AB221" s="39"/>
    </row>
    <row r="222">
      <c r="A222" s="38"/>
      <c r="Z222" s="39"/>
      <c r="AB222" s="39"/>
    </row>
    <row r="223">
      <c r="A223" s="38"/>
      <c r="Z223" s="39"/>
      <c r="AB223" s="39"/>
    </row>
    <row r="224">
      <c r="A224" s="38"/>
      <c r="Z224" s="39"/>
      <c r="AB224" s="39"/>
    </row>
    <row r="225">
      <c r="A225" s="38"/>
      <c r="Z225" s="39"/>
      <c r="AB225" s="39"/>
    </row>
    <row r="226">
      <c r="A226" s="38"/>
      <c r="Z226" s="39"/>
      <c r="AB226" s="39"/>
    </row>
    <row r="227">
      <c r="A227" s="38"/>
      <c r="Z227" s="39"/>
      <c r="AB227" s="39"/>
    </row>
    <row r="228">
      <c r="A228" s="38"/>
      <c r="Z228" s="39"/>
      <c r="AB228" s="39"/>
    </row>
    <row r="229">
      <c r="A229" s="38"/>
      <c r="Z229" s="39"/>
      <c r="AB229" s="39"/>
    </row>
    <row r="230">
      <c r="A230" s="38"/>
      <c r="Z230" s="39"/>
      <c r="AB230" s="39"/>
    </row>
    <row r="231">
      <c r="A231" s="38"/>
      <c r="Z231" s="39"/>
      <c r="AB231" s="39"/>
    </row>
    <row r="232">
      <c r="A232" s="38"/>
      <c r="Z232" s="39"/>
      <c r="AB232" s="39"/>
    </row>
    <row r="233">
      <c r="A233" s="38"/>
      <c r="Z233" s="39"/>
      <c r="AB233" s="39"/>
    </row>
    <row r="234">
      <c r="A234" s="38"/>
      <c r="Z234" s="39"/>
      <c r="AB234" s="39"/>
    </row>
    <row r="235">
      <c r="A235" s="38"/>
      <c r="Z235" s="39"/>
      <c r="AB235" s="39"/>
    </row>
    <row r="236">
      <c r="A236" s="38"/>
      <c r="Z236" s="39"/>
      <c r="AB236" s="39"/>
    </row>
    <row r="237">
      <c r="A237" s="38"/>
      <c r="Z237" s="39"/>
      <c r="AB237" s="39"/>
    </row>
    <row r="238">
      <c r="A238" s="38"/>
      <c r="Z238" s="39"/>
      <c r="AB238" s="39"/>
    </row>
    <row r="239">
      <c r="A239" s="38"/>
      <c r="Z239" s="39"/>
      <c r="AB239" s="39"/>
    </row>
    <row r="240">
      <c r="A240" s="38"/>
      <c r="Z240" s="39"/>
      <c r="AB240" s="39"/>
    </row>
    <row r="241">
      <c r="A241" s="38"/>
      <c r="Z241" s="39"/>
      <c r="AB241" s="39"/>
    </row>
    <row r="242">
      <c r="A242" s="38"/>
      <c r="Z242" s="39"/>
      <c r="AB242" s="39"/>
    </row>
    <row r="243">
      <c r="A243" s="38"/>
      <c r="Z243" s="39"/>
      <c r="AB243" s="39"/>
    </row>
    <row r="244">
      <c r="A244" s="38"/>
      <c r="Z244" s="39"/>
      <c r="AB244" s="39"/>
    </row>
    <row r="245">
      <c r="A245" s="38"/>
      <c r="Z245" s="39"/>
      <c r="AB245" s="39"/>
    </row>
    <row r="246">
      <c r="A246" s="38"/>
      <c r="Z246" s="39"/>
      <c r="AB246" s="39"/>
    </row>
    <row r="247">
      <c r="A247" s="38"/>
      <c r="Z247" s="39"/>
      <c r="AB247" s="39"/>
    </row>
    <row r="248">
      <c r="A248" s="38"/>
      <c r="Z248" s="39"/>
      <c r="AB248" s="39"/>
    </row>
    <row r="249">
      <c r="A249" s="38"/>
      <c r="Z249" s="39"/>
      <c r="AB249" s="39"/>
    </row>
    <row r="250">
      <c r="A250" s="38"/>
      <c r="Z250" s="39"/>
      <c r="AB250" s="39"/>
    </row>
    <row r="251">
      <c r="A251" s="38"/>
      <c r="Z251" s="39"/>
      <c r="AB251" s="39"/>
    </row>
    <row r="252">
      <c r="A252" s="38"/>
      <c r="Z252" s="39"/>
      <c r="AB252" s="39"/>
    </row>
    <row r="253">
      <c r="A253" s="38"/>
      <c r="Z253" s="39"/>
      <c r="AB253" s="39"/>
    </row>
    <row r="254">
      <c r="A254" s="38"/>
      <c r="Z254" s="39"/>
      <c r="AB254" s="39"/>
    </row>
    <row r="255">
      <c r="A255" s="38"/>
      <c r="Z255" s="39"/>
      <c r="AB255" s="39"/>
    </row>
    <row r="256">
      <c r="A256" s="38"/>
      <c r="Z256" s="39"/>
      <c r="AB256" s="39"/>
    </row>
    <row r="257">
      <c r="A257" s="38"/>
      <c r="Z257" s="39"/>
      <c r="AB257" s="39"/>
    </row>
    <row r="258">
      <c r="A258" s="38"/>
      <c r="Z258" s="39"/>
      <c r="AB258" s="39"/>
    </row>
    <row r="259">
      <c r="A259" s="38"/>
      <c r="Z259" s="39"/>
      <c r="AB259" s="39"/>
    </row>
    <row r="260">
      <c r="A260" s="38"/>
      <c r="Z260" s="39"/>
      <c r="AB260" s="39"/>
    </row>
    <row r="261">
      <c r="A261" s="38"/>
      <c r="Z261" s="39"/>
      <c r="AB261" s="39"/>
    </row>
    <row r="262">
      <c r="A262" s="38"/>
      <c r="Z262" s="39"/>
      <c r="AB262" s="39"/>
    </row>
    <row r="263">
      <c r="A263" s="38"/>
      <c r="Z263" s="39"/>
      <c r="AB263" s="39"/>
    </row>
    <row r="264">
      <c r="A264" s="38"/>
      <c r="Z264" s="39"/>
      <c r="AB264" s="39"/>
    </row>
    <row r="265">
      <c r="A265" s="38"/>
      <c r="Z265" s="39"/>
      <c r="AB265" s="39"/>
    </row>
    <row r="266">
      <c r="A266" s="38"/>
      <c r="Z266" s="39"/>
      <c r="AB266" s="39"/>
    </row>
    <row r="267">
      <c r="A267" s="38"/>
      <c r="Z267" s="39"/>
      <c r="AB267" s="39"/>
    </row>
    <row r="268">
      <c r="A268" s="38"/>
      <c r="Z268" s="39"/>
      <c r="AB268" s="39"/>
    </row>
    <row r="269">
      <c r="A269" s="38"/>
      <c r="Z269" s="39"/>
      <c r="AB269" s="39"/>
    </row>
    <row r="270">
      <c r="A270" s="38"/>
      <c r="Z270" s="39"/>
      <c r="AB270" s="39"/>
    </row>
    <row r="271">
      <c r="A271" s="38"/>
      <c r="Z271" s="39"/>
      <c r="AB271" s="39"/>
    </row>
    <row r="272">
      <c r="A272" s="38"/>
      <c r="Z272" s="39"/>
      <c r="AB272" s="39"/>
    </row>
    <row r="273">
      <c r="A273" s="38"/>
      <c r="Z273" s="39"/>
      <c r="AB273" s="39"/>
    </row>
    <row r="274">
      <c r="A274" s="38"/>
      <c r="Z274" s="39"/>
      <c r="AB274" s="39"/>
    </row>
    <row r="275">
      <c r="A275" s="38"/>
      <c r="Z275" s="39"/>
      <c r="AB275" s="39"/>
    </row>
    <row r="276">
      <c r="A276" s="38"/>
      <c r="Z276" s="39"/>
      <c r="AB276" s="39"/>
    </row>
    <row r="277">
      <c r="A277" s="38"/>
      <c r="Z277" s="39"/>
      <c r="AB277" s="39"/>
    </row>
    <row r="278">
      <c r="A278" s="38"/>
      <c r="Z278" s="39"/>
      <c r="AB278" s="39"/>
    </row>
    <row r="279">
      <c r="A279" s="38"/>
      <c r="Z279" s="39"/>
      <c r="AB279" s="39"/>
    </row>
    <row r="280">
      <c r="A280" s="38"/>
      <c r="Z280" s="39"/>
      <c r="AB280" s="39"/>
    </row>
    <row r="281">
      <c r="A281" s="38"/>
      <c r="Z281" s="39"/>
      <c r="AB281" s="39"/>
    </row>
    <row r="282">
      <c r="A282" s="38"/>
      <c r="Z282" s="39"/>
      <c r="AB282" s="39"/>
    </row>
    <row r="283">
      <c r="A283" s="38"/>
      <c r="Z283" s="39"/>
      <c r="AB283" s="39"/>
    </row>
    <row r="284">
      <c r="A284" s="38"/>
      <c r="Z284" s="39"/>
      <c r="AB284" s="39"/>
    </row>
    <row r="285">
      <c r="A285" s="38"/>
      <c r="Z285" s="39"/>
      <c r="AB285" s="39"/>
    </row>
    <row r="286">
      <c r="A286" s="38"/>
      <c r="Z286" s="39"/>
      <c r="AB286" s="39"/>
    </row>
    <row r="287">
      <c r="A287" s="38"/>
      <c r="Z287" s="39"/>
      <c r="AB287" s="39"/>
    </row>
    <row r="288">
      <c r="A288" s="38"/>
      <c r="Z288" s="39"/>
      <c r="AB288" s="39"/>
    </row>
    <row r="289">
      <c r="A289" s="38"/>
      <c r="Z289" s="39"/>
      <c r="AB289" s="39"/>
    </row>
    <row r="290">
      <c r="A290" s="38"/>
      <c r="Z290" s="39"/>
      <c r="AB290" s="39"/>
    </row>
    <row r="291">
      <c r="A291" s="38"/>
      <c r="Z291" s="39"/>
      <c r="AB291" s="39"/>
    </row>
    <row r="292">
      <c r="A292" s="38"/>
      <c r="Z292" s="39"/>
      <c r="AB292" s="39"/>
    </row>
    <row r="293">
      <c r="A293" s="38"/>
      <c r="Z293" s="39"/>
      <c r="AB293" s="39"/>
    </row>
    <row r="294">
      <c r="A294" s="38"/>
      <c r="Z294" s="39"/>
      <c r="AB294" s="39"/>
    </row>
    <row r="295">
      <c r="A295" s="38"/>
      <c r="Z295" s="39"/>
      <c r="AB295" s="39"/>
    </row>
    <row r="296">
      <c r="A296" s="38"/>
      <c r="Z296" s="39"/>
      <c r="AB296" s="39"/>
    </row>
    <row r="297">
      <c r="A297" s="38"/>
      <c r="Z297" s="39"/>
      <c r="AB297" s="39"/>
    </row>
    <row r="298">
      <c r="A298" s="38"/>
      <c r="Z298" s="39"/>
      <c r="AB298" s="39"/>
    </row>
    <row r="299">
      <c r="A299" s="38"/>
      <c r="Z299" s="39"/>
      <c r="AB299" s="39"/>
    </row>
    <row r="300">
      <c r="A300" s="38"/>
      <c r="Z300" s="39"/>
      <c r="AB300" s="39"/>
    </row>
    <row r="301">
      <c r="A301" s="38"/>
      <c r="Z301" s="39"/>
      <c r="AB301" s="39"/>
    </row>
    <row r="302">
      <c r="A302" s="38"/>
      <c r="Z302" s="39"/>
      <c r="AB302" s="39"/>
    </row>
    <row r="303">
      <c r="A303" s="38"/>
      <c r="Z303" s="39"/>
      <c r="AB303" s="39"/>
    </row>
    <row r="304">
      <c r="A304" s="38"/>
      <c r="Z304" s="39"/>
      <c r="AB304" s="39"/>
    </row>
    <row r="305">
      <c r="A305" s="38"/>
      <c r="Z305" s="39"/>
      <c r="AB305" s="39"/>
    </row>
    <row r="306">
      <c r="A306" s="38"/>
      <c r="Z306" s="39"/>
      <c r="AB306" s="39"/>
    </row>
    <row r="307">
      <c r="A307" s="38"/>
      <c r="Z307" s="39"/>
      <c r="AB307" s="39"/>
    </row>
    <row r="308">
      <c r="A308" s="38"/>
      <c r="Z308" s="39"/>
      <c r="AB308" s="39"/>
    </row>
    <row r="309">
      <c r="A309" s="38"/>
      <c r="Z309" s="39"/>
      <c r="AB309" s="39"/>
    </row>
    <row r="310">
      <c r="A310" s="38"/>
      <c r="Z310" s="39"/>
      <c r="AB310" s="39"/>
    </row>
    <row r="311">
      <c r="A311" s="38"/>
      <c r="Z311" s="39"/>
      <c r="AB311" s="39"/>
    </row>
    <row r="312">
      <c r="A312" s="38"/>
      <c r="Z312" s="39"/>
      <c r="AB312" s="39"/>
    </row>
    <row r="313">
      <c r="A313" s="38"/>
      <c r="Z313" s="39"/>
      <c r="AB313" s="39"/>
    </row>
    <row r="314">
      <c r="A314" s="38"/>
      <c r="Z314" s="39"/>
      <c r="AB314" s="39"/>
    </row>
    <row r="315">
      <c r="A315" s="38"/>
      <c r="Z315" s="39"/>
      <c r="AB315" s="39"/>
    </row>
    <row r="316">
      <c r="A316" s="38"/>
      <c r="Z316" s="39"/>
      <c r="AB316" s="39"/>
    </row>
    <row r="317">
      <c r="A317" s="38"/>
      <c r="Z317" s="39"/>
      <c r="AB317" s="39"/>
    </row>
    <row r="318">
      <c r="A318" s="38"/>
      <c r="Z318" s="39"/>
      <c r="AB318" s="39"/>
    </row>
    <row r="319">
      <c r="A319" s="38"/>
      <c r="Z319" s="39"/>
      <c r="AB319" s="39"/>
    </row>
    <row r="320">
      <c r="A320" s="38"/>
      <c r="Z320" s="39"/>
      <c r="AB320" s="39"/>
    </row>
    <row r="321">
      <c r="A321" s="38"/>
      <c r="Z321" s="39"/>
      <c r="AB321" s="39"/>
    </row>
    <row r="322">
      <c r="A322" s="38"/>
      <c r="Z322" s="39"/>
      <c r="AB322" s="39"/>
    </row>
    <row r="323">
      <c r="A323" s="38"/>
      <c r="Z323" s="39"/>
      <c r="AB323" s="39"/>
    </row>
    <row r="324">
      <c r="A324" s="38"/>
      <c r="Z324" s="39"/>
      <c r="AB324" s="39"/>
    </row>
    <row r="325">
      <c r="A325" s="38"/>
      <c r="Z325" s="39"/>
      <c r="AB325" s="39"/>
    </row>
    <row r="326">
      <c r="A326" s="38"/>
      <c r="Z326" s="39"/>
      <c r="AB326" s="39"/>
    </row>
    <row r="327">
      <c r="A327" s="38"/>
      <c r="Z327" s="39"/>
      <c r="AB327" s="39"/>
    </row>
    <row r="328">
      <c r="A328" s="38"/>
      <c r="Z328" s="39"/>
      <c r="AB328" s="39"/>
    </row>
    <row r="329">
      <c r="A329" s="38"/>
      <c r="Z329" s="39"/>
      <c r="AB329" s="39"/>
    </row>
    <row r="330">
      <c r="A330" s="38"/>
      <c r="Z330" s="39"/>
      <c r="AB330" s="39"/>
    </row>
    <row r="331">
      <c r="A331" s="38"/>
      <c r="Z331" s="39"/>
      <c r="AB331" s="39"/>
    </row>
    <row r="332">
      <c r="A332" s="38"/>
      <c r="Z332" s="39"/>
      <c r="AB332" s="39"/>
    </row>
    <row r="333">
      <c r="A333" s="38"/>
      <c r="Z333" s="39"/>
      <c r="AB333" s="39"/>
    </row>
    <row r="334">
      <c r="A334" s="38"/>
      <c r="Z334" s="39"/>
      <c r="AB334" s="39"/>
    </row>
    <row r="335">
      <c r="A335" s="38"/>
      <c r="Z335" s="39"/>
      <c r="AB335" s="39"/>
    </row>
    <row r="336">
      <c r="A336" s="38"/>
      <c r="Z336" s="39"/>
      <c r="AB336" s="39"/>
    </row>
    <row r="337">
      <c r="A337" s="38"/>
      <c r="Z337" s="39"/>
      <c r="AB337" s="39"/>
    </row>
    <row r="338">
      <c r="A338" s="38"/>
      <c r="Z338" s="39"/>
      <c r="AB338" s="39"/>
    </row>
    <row r="339">
      <c r="A339" s="38"/>
      <c r="Z339" s="39"/>
      <c r="AB339" s="39"/>
    </row>
    <row r="340">
      <c r="A340" s="38"/>
      <c r="Z340" s="39"/>
      <c r="AB340" s="39"/>
    </row>
    <row r="341">
      <c r="A341" s="38"/>
      <c r="Z341" s="39"/>
      <c r="AB341" s="39"/>
    </row>
    <row r="342">
      <c r="A342" s="38"/>
      <c r="Z342" s="39"/>
      <c r="AB342" s="39"/>
    </row>
    <row r="343">
      <c r="A343" s="38"/>
      <c r="Z343" s="39"/>
      <c r="AB343" s="39"/>
    </row>
    <row r="344">
      <c r="A344" s="38"/>
      <c r="Z344" s="39"/>
      <c r="AB344" s="39"/>
    </row>
    <row r="345">
      <c r="A345" s="38"/>
      <c r="Z345" s="39"/>
      <c r="AB345" s="39"/>
    </row>
    <row r="346">
      <c r="A346" s="38"/>
      <c r="Z346" s="39"/>
      <c r="AB346" s="39"/>
    </row>
    <row r="347">
      <c r="A347" s="38"/>
      <c r="Z347" s="39"/>
      <c r="AB347" s="39"/>
    </row>
    <row r="348">
      <c r="A348" s="38"/>
      <c r="Z348" s="39"/>
      <c r="AB348" s="39"/>
    </row>
    <row r="349">
      <c r="A349" s="38"/>
      <c r="Z349" s="39"/>
      <c r="AB349" s="39"/>
    </row>
    <row r="350">
      <c r="A350" s="38"/>
      <c r="Z350" s="39"/>
      <c r="AB350" s="39"/>
    </row>
    <row r="351">
      <c r="A351" s="38"/>
      <c r="Z351" s="39"/>
      <c r="AB351" s="39"/>
    </row>
    <row r="352">
      <c r="A352" s="38"/>
      <c r="Z352" s="39"/>
      <c r="AB352" s="39"/>
    </row>
    <row r="353">
      <c r="A353" s="38"/>
      <c r="Z353" s="39"/>
      <c r="AB353" s="39"/>
    </row>
    <row r="354">
      <c r="A354" s="38"/>
      <c r="Z354" s="39"/>
      <c r="AB354" s="39"/>
    </row>
    <row r="355">
      <c r="A355" s="38"/>
      <c r="Z355" s="39"/>
      <c r="AB355" s="39"/>
    </row>
    <row r="356">
      <c r="A356" s="38"/>
      <c r="Z356" s="39"/>
      <c r="AB356" s="39"/>
    </row>
    <row r="357">
      <c r="A357" s="38"/>
      <c r="Z357" s="39"/>
      <c r="AB357" s="39"/>
    </row>
    <row r="358">
      <c r="A358" s="38"/>
      <c r="Z358" s="39"/>
      <c r="AB358" s="39"/>
    </row>
    <row r="359">
      <c r="A359" s="38"/>
      <c r="Z359" s="39"/>
      <c r="AB359" s="39"/>
    </row>
    <row r="360">
      <c r="A360" s="38"/>
      <c r="Z360" s="39"/>
      <c r="AB360" s="39"/>
    </row>
    <row r="361">
      <c r="A361" s="38"/>
      <c r="Z361" s="39"/>
      <c r="AB361" s="39"/>
    </row>
    <row r="362">
      <c r="A362" s="38"/>
      <c r="Z362" s="39"/>
      <c r="AB362" s="39"/>
    </row>
    <row r="363">
      <c r="A363" s="38"/>
      <c r="Z363" s="39"/>
      <c r="AB363" s="39"/>
    </row>
    <row r="364">
      <c r="A364" s="38"/>
      <c r="Z364" s="39"/>
      <c r="AB364" s="39"/>
    </row>
    <row r="365">
      <c r="A365" s="38"/>
      <c r="Z365" s="39"/>
      <c r="AB365" s="39"/>
    </row>
    <row r="366">
      <c r="A366" s="38"/>
      <c r="Z366" s="39"/>
      <c r="AB366" s="39"/>
    </row>
    <row r="367">
      <c r="A367" s="38"/>
      <c r="Z367" s="39"/>
      <c r="AB367" s="39"/>
    </row>
    <row r="368">
      <c r="A368" s="38"/>
      <c r="Z368" s="39"/>
      <c r="AB368" s="39"/>
    </row>
    <row r="369">
      <c r="A369" s="38"/>
      <c r="Z369" s="39"/>
      <c r="AB369" s="39"/>
    </row>
    <row r="370">
      <c r="A370" s="38"/>
      <c r="Z370" s="39"/>
      <c r="AB370" s="39"/>
    </row>
    <row r="371">
      <c r="A371" s="38"/>
      <c r="Z371" s="39"/>
      <c r="AB371" s="39"/>
    </row>
    <row r="372">
      <c r="A372" s="38"/>
      <c r="Z372" s="39"/>
      <c r="AB372" s="39"/>
    </row>
    <row r="373">
      <c r="A373" s="38"/>
      <c r="Z373" s="39"/>
      <c r="AB373" s="39"/>
    </row>
    <row r="374">
      <c r="A374" s="38"/>
      <c r="Z374" s="39"/>
      <c r="AB374" s="39"/>
    </row>
    <row r="375">
      <c r="A375" s="38"/>
      <c r="Z375" s="39"/>
      <c r="AB375" s="39"/>
    </row>
    <row r="376">
      <c r="A376" s="38"/>
      <c r="Z376" s="39"/>
      <c r="AB376" s="39"/>
    </row>
    <row r="377">
      <c r="A377" s="38"/>
      <c r="Z377" s="39"/>
      <c r="AB377" s="39"/>
    </row>
    <row r="378">
      <c r="A378" s="38"/>
      <c r="Z378" s="39"/>
      <c r="AB378" s="39"/>
    </row>
    <row r="379">
      <c r="A379" s="38"/>
      <c r="Z379" s="39"/>
      <c r="AB379" s="39"/>
    </row>
    <row r="380">
      <c r="A380" s="38"/>
      <c r="Z380" s="39"/>
      <c r="AB380" s="39"/>
    </row>
    <row r="381">
      <c r="A381" s="38"/>
      <c r="Z381" s="39"/>
      <c r="AB381" s="39"/>
    </row>
    <row r="382">
      <c r="A382" s="38"/>
      <c r="Z382" s="39"/>
      <c r="AB382" s="39"/>
    </row>
    <row r="383">
      <c r="A383" s="38"/>
      <c r="Z383" s="39"/>
      <c r="AB383" s="39"/>
    </row>
    <row r="384">
      <c r="A384" s="38"/>
      <c r="Z384" s="39"/>
      <c r="AB384" s="39"/>
    </row>
    <row r="385">
      <c r="A385" s="38"/>
      <c r="Z385" s="39"/>
      <c r="AB385" s="39"/>
    </row>
    <row r="386">
      <c r="A386" s="38"/>
      <c r="Z386" s="39"/>
      <c r="AB386" s="39"/>
    </row>
    <row r="387">
      <c r="A387" s="38"/>
      <c r="Z387" s="39"/>
      <c r="AB387" s="39"/>
    </row>
    <row r="388">
      <c r="A388" s="38"/>
      <c r="Z388" s="39"/>
      <c r="AB388" s="39"/>
    </row>
    <row r="389">
      <c r="A389" s="38"/>
      <c r="Z389" s="39"/>
      <c r="AB389" s="39"/>
    </row>
    <row r="390">
      <c r="A390" s="38"/>
      <c r="Z390" s="39"/>
      <c r="AB390" s="39"/>
    </row>
    <row r="391">
      <c r="A391" s="38"/>
      <c r="Z391" s="39"/>
      <c r="AB391" s="39"/>
    </row>
    <row r="392">
      <c r="A392" s="38"/>
      <c r="Z392" s="39"/>
      <c r="AB392" s="39"/>
    </row>
    <row r="393">
      <c r="A393" s="38"/>
      <c r="Z393" s="39"/>
      <c r="AB393" s="39"/>
    </row>
    <row r="394">
      <c r="A394" s="38"/>
      <c r="Z394" s="39"/>
      <c r="AB394" s="39"/>
    </row>
    <row r="395">
      <c r="A395" s="38"/>
      <c r="Z395" s="39"/>
      <c r="AB395" s="39"/>
    </row>
    <row r="396">
      <c r="A396" s="38"/>
      <c r="Z396" s="39"/>
      <c r="AB396" s="39"/>
    </row>
    <row r="397">
      <c r="A397" s="38"/>
      <c r="Z397" s="39"/>
      <c r="AB397" s="39"/>
    </row>
    <row r="398">
      <c r="A398" s="38"/>
      <c r="Z398" s="39"/>
      <c r="AB398" s="39"/>
    </row>
    <row r="399">
      <c r="A399" s="38"/>
      <c r="Z399" s="39"/>
      <c r="AB399" s="39"/>
    </row>
    <row r="400">
      <c r="A400" s="38"/>
      <c r="Z400" s="39"/>
      <c r="AB400" s="39"/>
    </row>
    <row r="401">
      <c r="A401" s="38"/>
      <c r="Z401" s="39"/>
      <c r="AB401" s="39"/>
    </row>
    <row r="402">
      <c r="A402" s="38"/>
      <c r="Z402" s="39"/>
      <c r="AB402" s="39"/>
    </row>
    <row r="403">
      <c r="A403" s="38"/>
      <c r="Z403" s="39"/>
      <c r="AB403" s="39"/>
    </row>
    <row r="404">
      <c r="A404" s="38"/>
      <c r="Z404" s="39"/>
      <c r="AB404" s="39"/>
    </row>
    <row r="405">
      <c r="A405" s="38"/>
      <c r="Z405" s="39"/>
      <c r="AB405" s="39"/>
    </row>
    <row r="406">
      <c r="A406" s="38"/>
      <c r="Z406" s="39"/>
      <c r="AB406" s="39"/>
    </row>
    <row r="407">
      <c r="A407" s="38"/>
      <c r="Z407" s="39"/>
      <c r="AB407" s="39"/>
    </row>
    <row r="408">
      <c r="A408" s="38"/>
      <c r="Z408" s="39"/>
      <c r="AB408" s="39"/>
    </row>
    <row r="409">
      <c r="A409" s="38"/>
      <c r="Z409" s="39"/>
      <c r="AB409" s="39"/>
    </row>
    <row r="410">
      <c r="A410" s="38"/>
      <c r="Z410" s="39"/>
      <c r="AB410" s="39"/>
    </row>
    <row r="411">
      <c r="A411" s="38"/>
      <c r="Z411" s="39"/>
      <c r="AB411" s="39"/>
    </row>
    <row r="412">
      <c r="A412" s="38"/>
      <c r="Z412" s="39"/>
      <c r="AB412" s="39"/>
    </row>
    <row r="413">
      <c r="A413" s="38"/>
      <c r="Z413" s="39"/>
      <c r="AB413" s="39"/>
    </row>
    <row r="414">
      <c r="A414" s="38"/>
      <c r="Z414" s="39"/>
      <c r="AB414" s="39"/>
    </row>
    <row r="415">
      <c r="A415" s="38"/>
      <c r="Z415" s="39"/>
      <c r="AB415" s="39"/>
    </row>
    <row r="416">
      <c r="A416" s="38"/>
      <c r="Z416" s="39"/>
      <c r="AB416" s="39"/>
    </row>
    <row r="417">
      <c r="A417" s="38"/>
      <c r="Z417" s="39"/>
      <c r="AB417" s="39"/>
    </row>
    <row r="418">
      <c r="A418" s="38"/>
      <c r="Z418" s="39"/>
      <c r="AB418" s="39"/>
    </row>
    <row r="419">
      <c r="A419" s="38"/>
      <c r="Z419" s="39"/>
      <c r="AB419" s="39"/>
    </row>
    <row r="420">
      <c r="A420" s="38"/>
      <c r="Z420" s="39"/>
      <c r="AB420" s="39"/>
    </row>
    <row r="421">
      <c r="A421" s="38"/>
      <c r="Z421" s="39"/>
      <c r="AB421" s="39"/>
    </row>
    <row r="422">
      <c r="A422" s="38"/>
      <c r="Z422" s="39"/>
      <c r="AB422" s="39"/>
    </row>
    <row r="423">
      <c r="A423" s="38"/>
      <c r="Z423" s="39"/>
      <c r="AB423" s="39"/>
    </row>
    <row r="424">
      <c r="A424" s="38"/>
      <c r="Z424" s="39"/>
      <c r="AB424" s="39"/>
    </row>
    <row r="425">
      <c r="A425" s="38"/>
      <c r="Z425" s="39"/>
      <c r="AB425" s="39"/>
    </row>
    <row r="426">
      <c r="A426" s="38"/>
      <c r="Z426" s="39"/>
      <c r="AB426" s="39"/>
    </row>
    <row r="427">
      <c r="A427" s="38"/>
      <c r="Z427" s="39"/>
      <c r="AB427" s="39"/>
    </row>
    <row r="428">
      <c r="A428" s="38"/>
      <c r="Z428" s="39"/>
      <c r="AB428" s="39"/>
    </row>
    <row r="429">
      <c r="A429" s="38"/>
      <c r="Z429" s="39"/>
      <c r="AB429" s="39"/>
    </row>
    <row r="430">
      <c r="A430" s="38"/>
      <c r="Z430" s="39"/>
      <c r="AB430" s="39"/>
    </row>
    <row r="431">
      <c r="A431" s="38"/>
      <c r="Z431" s="39"/>
      <c r="AB431" s="39"/>
    </row>
    <row r="432">
      <c r="A432" s="38"/>
      <c r="Z432" s="39"/>
      <c r="AB432" s="39"/>
    </row>
    <row r="433">
      <c r="A433" s="38"/>
      <c r="Z433" s="39"/>
      <c r="AB433" s="39"/>
    </row>
    <row r="434">
      <c r="A434" s="38"/>
      <c r="Z434" s="39"/>
      <c r="AB434" s="39"/>
    </row>
    <row r="435">
      <c r="A435" s="38"/>
      <c r="Z435" s="39"/>
      <c r="AB435" s="39"/>
    </row>
    <row r="436">
      <c r="A436" s="38"/>
      <c r="Z436" s="39"/>
      <c r="AB436" s="39"/>
    </row>
    <row r="437">
      <c r="A437" s="38"/>
      <c r="Z437" s="39"/>
      <c r="AB437" s="39"/>
    </row>
    <row r="438">
      <c r="A438" s="38"/>
      <c r="Z438" s="39"/>
      <c r="AB438" s="39"/>
    </row>
    <row r="439">
      <c r="A439" s="38"/>
      <c r="Z439" s="39"/>
      <c r="AB439" s="39"/>
    </row>
    <row r="440">
      <c r="A440" s="38"/>
      <c r="Z440" s="39"/>
      <c r="AB440" s="39"/>
    </row>
    <row r="441">
      <c r="A441" s="38"/>
      <c r="Z441" s="39"/>
      <c r="AB441" s="39"/>
    </row>
    <row r="442">
      <c r="A442" s="38"/>
      <c r="Z442" s="39"/>
      <c r="AB442" s="39"/>
    </row>
    <row r="443">
      <c r="A443" s="38"/>
      <c r="Z443" s="39"/>
      <c r="AB443" s="39"/>
    </row>
    <row r="444">
      <c r="A444" s="38"/>
      <c r="Z444" s="39"/>
      <c r="AB444" s="39"/>
    </row>
    <row r="445">
      <c r="A445" s="38"/>
      <c r="Z445" s="39"/>
      <c r="AB445" s="39"/>
    </row>
    <row r="446">
      <c r="A446" s="38"/>
      <c r="Z446" s="39"/>
      <c r="AB446" s="39"/>
    </row>
    <row r="447">
      <c r="A447" s="38"/>
      <c r="Z447" s="39"/>
      <c r="AB447" s="39"/>
    </row>
    <row r="448">
      <c r="A448" s="38"/>
      <c r="Z448" s="39"/>
      <c r="AB448" s="39"/>
    </row>
    <row r="449">
      <c r="A449" s="38"/>
      <c r="Z449" s="39"/>
      <c r="AB449" s="39"/>
    </row>
    <row r="450">
      <c r="A450" s="38"/>
      <c r="Z450" s="39"/>
      <c r="AB450" s="39"/>
    </row>
    <row r="451">
      <c r="A451" s="38"/>
      <c r="Z451" s="39"/>
      <c r="AB451" s="39"/>
    </row>
    <row r="452">
      <c r="A452" s="38"/>
      <c r="Z452" s="39"/>
      <c r="AB452" s="39"/>
    </row>
    <row r="453">
      <c r="A453" s="38"/>
      <c r="Z453" s="39"/>
      <c r="AB453" s="39"/>
    </row>
    <row r="454">
      <c r="A454" s="38"/>
      <c r="Z454" s="39"/>
      <c r="AB454" s="39"/>
    </row>
    <row r="455">
      <c r="A455" s="38"/>
      <c r="Z455" s="39"/>
      <c r="AB455" s="39"/>
    </row>
    <row r="456">
      <c r="A456" s="38"/>
      <c r="Z456" s="39"/>
      <c r="AB456" s="39"/>
    </row>
    <row r="457">
      <c r="A457" s="38"/>
      <c r="Z457" s="39"/>
      <c r="AB457" s="39"/>
    </row>
    <row r="458">
      <c r="A458" s="38"/>
      <c r="Z458" s="39"/>
      <c r="AB458" s="39"/>
    </row>
    <row r="459">
      <c r="A459" s="38"/>
      <c r="Z459" s="39"/>
      <c r="AB459" s="39"/>
    </row>
    <row r="460">
      <c r="A460" s="38"/>
      <c r="Z460" s="39"/>
      <c r="AB460" s="39"/>
    </row>
    <row r="461">
      <c r="A461" s="38"/>
      <c r="Z461" s="39"/>
      <c r="AB461" s="39"/>
    </row>
    <row r="462">
      <c r="A462" s="38"/>
      <c r="Z462" s="39"/>
      <c r="AB462" s="39"/>
    </row>
    <row r="463">
      <c r="A463" s="38"/>
      <c r="Z463" s="39"/>
      <c r="AB463" s="39"/>
    </row>
    <row r="464">
      <c r="A464" s="38"/>
      <c r="Z464" s="39"/>
      <c r="AB464" s="39"/>
    </row>
    <row r="465">
      <c r="A465" s="38"/>
      <c r="Z465" s="39"/>
      <c r="AB465" s="39"/>
    </row>
    <row r="466">
      <c r="A466" s="38"/>
      <c r="Z466" s="39"/>
      <c r="AB466" s="39"/>
    </row>
    <row r="467">
      <c r="A467" s="38"/>
      <c r="Z467" s="39"/>
      <c r="AB467" s="39"/>
    </row>
    <row r="468">
      <c r="A468" s="38"/>
      <c r="Z468" s="39"/>
      <c r="AB468" s="39"/>
    </row>
    <row r="469">
      <c r="A469" s="38"/>
      <c r="Z469" s="39"/>
      <c r="AB469" s="39"/>
    </row>
    <row r="470">
      <c r="A470" s="38"/>
      <c r="Z470" s="39"/>
      <c r="AB470" s="39"/>
    </row>
    <row r="471">
      <c r="A471" s="38"/>
      <c r="Z471" s="39"/>
      <c r="AB471" s="39"/>
    </row>
    <row r="472">
      <c r="A472" s="38"/>
      <c r="Z472" s="39"/>
      <c r="AB472" s="39"/>
    </row>
    <row r="473">
      <c r="A473" s="38"/>
      <c r="Z473" s="39"/>
      <c r="AB473" s="39"/>
    </row>
    <row r="474">
      <c r="A474" s="38"/>
      <c r="Z474" s="39"/>
      <c r="AB474" s="39"/>
    </row>
    <row r="475">
      <c r="A475" s="38"/>
      <c r="Z475" s="39"/>
      <c r="AB475" s="39"/>
    </row>
    <row r="476">
      <c r="A476" s="38"/>
      <c r="Z476" s="39"/>
      <c r="AB476" s="39"/>
    </row>
    <row r="477">
      <c r="A477" s="38"/>
      <c r="Z477" s="39"/>
      <c r="AB477" s="39"/>
    </row>
    <row r="478">
      <c r="A478" s="38"/>
      <c r="Z478" s="39"/>
      <c r="AB478" s="39"/>
    </row>
    <row r="479">
      <c r="A479" s="38"/>
      <c r="Z479" s="39"/>
      <c r="AB479" s="39"/>
    </row>
    <row r="480">
      <c r="A480" s="38"/>
      <c r="Z480" s="39"/>
      <c r="AB480" s="39"/>
    </row>
    <row r="481">
      <c r="A481" s="38"/>
      <c r="Z481" s="39"/>
      <c r="AB481" s="39"/>
    </row>
    <row r="482">
      <c r="A482" s="38"/>
      <c r="Z482" s="39"/>
      <c r="AB482" s="39"/>
    </row>
    <row r="483">
      <c r="A483" s="38"/>
      <c r="Z483" s="39"/>
      <c r="AB483" s="39"/>
    </row>
    <row r="484">
      <c r="A484" s="38"/>
      <c r="Z484" s="39"/>
      <c r="AB484" s="39"/>
    </row>
    <row r="485">
      <c r="A485" s="38"/>
      <c r="Z485" s="39"/>
      <c r="AB485" s="39"/>
    </row>
    <row r="486">
      <c r="A486" s="38"/>
      <c r="Z486" s="39"/>
      <c r="AB486" s="39"/>
    </row>
    <row r="487">
      <c r="A487" s="38"/>
      <c r="Z487" s="39"/>
      <c r="AB487" s="39"/>
    </row>
    <row r="488">
      <c r="A488" s="38"/>
      <c r="Z488" s="39"/>
      <c r="AB488" s="39"/>
    </row>
    <row r="489">
      <c r="A489" s="38"/>
      <c r="Z489" s="39"/>
      <c r="AB489" s="39"/>
    </row>
    <row r="490">
      <c r="A490" s="38"/>
      <c r="Z490" s="39"/>
      <c r="AB490" s="39"/>
    </row>
    <row r="491">
      <c r="A491" s="38"/>
      <c r="Z491" s="39"/>
      <c r="AB491" s="39"/>
    </row>
    <row r="492">
      <c r="A492" s="38"/>
      <c r="Z492" s="39"/>
      <c r="AB492" s="39"/>
    </row>
    <row r="493">
      <c r="A493" s="38"/>
      <c r="Z493" s="39"/>
      <c r="AB493" s="39"/>
    </row>
    <row r="494">
      <c r="A494" s="38"/>
      <c r="Z494" s="39"/>
      <c r="AB494" s="39"/>
    </row>
    <row r="495">
      <c r="A495" s="38"/>
      <c r="Z495" s="39"/>
      <c r="AB495" s="39"/>
    </row>
    <row r="496">
      <c r="A496" s="38"/>
      <c r="Z496" s="39"/>
      <c r="AB496" s="39"/>
    </row>
    <row r="497">
      <c r="A497" s="38"/>
      <c r="Z497" s="39"/>
      <c r="AB497" s="39"/>
    </row>
    <row r="498">
      <c r="A498" s="38"/>
      <c r="Z498" s="39"/>
      <c r="AB498" s="39"/>
    </row>
    <row r="499">
      <c r="A499" s="38"/>
      <c r="Z499" s="39"/>
      <c r="AB499" s="39"/>
    </row>
    <row r="500">
      <c r="A500" s="38"/>
      <c r="Z500" s="39"/>
      <c r="AB500" s="39"/>
    </row>
    <row r="501">
      <c r="A501" s="38"/>
      <c r="Z501" s="39"/>
      <c r="AB501" s="39"/>
    </row>
    <row r="502">
      <c r="A502" s="38"/>
      <c r="Z502" s="39"/>
      <c r="AB502" s="39"/>
    </row>
    <row r="503">
      <c r="A503" s="38"/>
      <c r="Z503" s="39"/>
      <c r="AB503" s="39"/>
    </row>
    <row r="504">
      <c r="A504" s="38"/>
      <c r="Z504" s="39"/>
      <c r="AB504" s="39"/>
    </row>
    <row r="505">
      <c r="A505" s="38"/>
      <c r="Z505" s="39"/>
      <c r="AB505" s="39"/>
    </row>
    <row r="506">
      <c r="A506" s="38"/>
      <c r="Z506" s="39"/>
      <c r="AB506" s="39"/>
    </row>
    <row r="507">
      <c r="A507" s="38"/>
      <c r="Z507" s="39"/>
      <c r="AB507" s="39"/>
    </row>
    <row r="508">
      <c r="A508" s="38"/>
      <c r="Z508" s="39"/>
      <c r="AB508" s="39"/>
    </row>
    <row r="509">
      <c r="A509" s="38"/>
      <c r="Z509" s="39"/>
      <c r="AB509" s="39"/>
    </row>
    <row r="510">
      <c r="A510" s="38"/>
      <c r="Z510" s="39"/>
      <c r="AB510" s="39"/>
    </row>
    <row r="511">
      <c r="A511" s="38"/>
      <c r="Z511" s="39"/>
      <c r="AB511" s="39"/>
    </row>
    <row r="512">
      <c r="A512" s="38"/>
      <c r="Z512" s="39"/>
      <c r="AB512" s="39"/>
    </row>
    <row r="513">
      <c r="A513" s="38"/>
      <c r="Z513" s="39"/>
      <c r="AB513" s="39"/>
    </row>
    <row r="514">
      <c r="A514" s="38"/>
      <c r="Z514" s="39"/>
      <c r="AB514" s="39"/>
    </row>
    <row r="515">
      <c r="A515" s="38"/>
      <c r="Z515" s="39"/>
      <c r="AB515" s="39"/>
    </row>
    <row r="516">
      <c r="A516" s="38"/>
      <c r="Z516" s="39"/>
      <c r="AB516" s="39"/>
    </row>
    <row r="517">
      <c r="A517" s="38"/>
      <c r="Z517" s="39"/>
      <c r="AB517" s="39"/>
    </row>
    <row r="518">
      <c r="A518" s="38"/>
      <c r="Z518" s="39"/>
      <c r="AB518" s="39"/>
    </row>
    <row r="519">
      <c r="A519" s="38"/>
      <c r="Z519" s="39"/>
      <c r="AB519" s="39"/>
    </row>
    <row r="520">
      <c r="A520" s="38"/>
      <c r="Z520" s="39"/>
      <c r="AB520" s="39"/>
    </row>
    <row r="521">
      <c r="A521" s="38"/>
      <c r="Z521" s="39"/>
      <c r="AB521" s="39"/>
    </row>
    <row r="522">
      <c r="A522" s="38"/>
      <c r="Z522" s="39"/>
      <c r="AB522" s="39"/>
    </row>
    <row r="523">
      <c r="A523" s="38"/>
      <c r="Z523" s="39"/>
      <c r="AB523" s="39"/>
    </row>
    <row r="524">
      <c r="A524" s="38"/>
      <c r="Z524" s="39"/>
      <c r="AB524" s="39"/>
    </row>
    <row r="525">
      <c r="A525" s="38"/>
      <c r="Z525" s="39"/>
      <c r="AB525" s="39"/>
    </row>
    <row r="526">
      <c r="A526" s="38"/>
      <c r="Z526" s="39"/>
      <c r="AB526" s="39"/>
    </row>
    <row r="527">
      <c r="A527" s="38"/>
      <c r="Z527" s="39"/>
      <c r="AB527" s="39"/>
    </row>
    <row r="528">
      <c r="A528" s="38"/>
      <c r="Z528" s="39"/>
      <c r="AB528" s="39"/>
    </row>
    <row r="529">
      <c r="A529" s="38"/>
      <c r="Z529" s="39"/>
      <c r="AB529" s="39"/>
    </row>
    <row r="530">
      <c r="A530" s="38"/>
      <c r="Z530" s="39"/>
      <c r="AB530" s="39"/>
    </row>
    <row r="531">
      <c r="A531" s="38"/>
      <c r="Z531" s="39"/>
      <c r="AB531" s="39"/>
    </row>
    <row r="532">
      <c r="A532" s="38"/>
      <c r="Z532" s="39"/>
      <c r="AB532" s="39"/>
    </row>
    <row r="533">
      <c r="A533" s="38"/>
      <c r="Z533" s="39"/>
      <c r="AB533" s="39"/>
    </row>
    <row r="534">
      <c r="A534" s="38"/>
      <c r="Z534" s="39"/>
      <c r="AB534" s="39"/>
    </row>
    <row r="535">
      <c r="A535" s="38"/>
      <c r="Z535" s="39"/>
      <c r="AB535" s="39"/>
    </row>
    <row r="536">
      <c r="A536" s="38"/>
      <c r="Z536" s="39"/>
      <c r="AB536" s="39"/>
    </row>
    <row r="537">
      <c r="A537" s="38"/>
      <c r="Z537" s="39"/>
      <c r="AB537" s="39"/>
    </row>
    <row r="538">
      <c r="A538" s="38"/>
      <c r="Z538" s="39"/>
      <c r="AB538" s="39"/>
    </row>
    <row r="539">
      <c r="A539" s="38"/>
      <c r="Z539" s="39"/>
      <c r="AB539" s="39"/>
    </row>
    <row r="540">
      <c r="A540" s="38"/>
      <c r="Z540" s="39"/>
      <c r="AB540" s="39"/>
    </row>
    <row r="541">
      <c r="A541" s="38"/>
      <c r="Z541" s="39"/>
      <c r="AB541" s="39"/>
    </row>
    <row r="542">
      <c r="A542" s="38"/>
      <c r="Z542" s="39"/>
      <c r="AB542" s="39"/>
    </row>
    <row r="543">
      <c r="A543" s="38"/>
      <c r="Z543" s="39"/>
      <c r="AB543" s="39"/>
    </row>
    <row r="544">
      <c r="A544" s="38"/>
      <c r="Z544" s="39"/>
      <c r="AB544" s="39"/>
    </row>
    <row r="545">
      <c r="A545" s="38"/>
      <c r="Z545" s="39"/>
      <c r="AB545" s="39"/>
    </row>
    <row r="546">
      <c r="A546" s="38"/>
      <c r="Z546" s="39"/>
      <c r="AB546" s="39"/>
    </row>
    <row r="547">
      <c r="A547" s="38"/>
      <c r="Z547" s="39"/>
      <c r="AB547" s="39"/>
    </row>
    <row r="548">
      <c r="A548" s="38"/>
      <c r="Z548" s="39"/>
      <c r="AB548" s="39"/>
    </row>
    <row r="549">
      <c r="A549" s="38"/>
      <c r="Z549" s="39"/>
      <c r="AB549" s="39"/>
    </row>
    <row r="550">
      <c r="A550" s="38"/>
      <c r="Z550" s="39"/>
      <c r="AB550" s="39"/>
    </row>
    <row r="551">
      <c r="A551" s="38"/>
      <c r="Z551" s="39"/>
      <c r="AB551" s="39"/>
    </row>
    <row r="552">
      <c r="A552" s="38"/>
      <c r="Z552" s="39"/>
      <c r="AB552" s="39"/>
    </row>
    <row r="553">
      <c r="A553" s="38"/>
      <c r="Z553" s="39"/>
      <c r="AB553" s="39"/>
    </row>
    <row r="554">
      <c r="A554" s="38"/>
      <c r="Z554" s="39"/>
      <c r="AB554" s="39"/>
    </row>
    <row r="555">
      <c r="A555" s="38"/>
      <c r="Z555" s="39"/>
      <c r="AB555" s="39"/>
    </row>
    <row r="556">
      <c r="A556" s="38"/>
      <c r="Z556" s="39"/>
      <c r="AB556" s="39"/>
    </row>
    <row r="557">
      <c r="A557" s="38"/>
      <c r="Z557" s="39"/>
      <c r="AB557" s="39"/>
    </row>
    <row r="558">
      <c r="A558" s="38"/>
      <c r="Z558" s="39"/>
      <c r="AB558" s="39"/>
    </row>
    <row r="559">
      <c r="A559" s="38"/>
      <c r="Z559" s="39"/>
      <c r="AB559" s="39"/>
    </row>
    <row r="560">
      <c r="A560" s="38"/>
      <c r="Z560" s="39"/>
      <c r="AB560" s="39"/>
    </row>
    <row r="561">
      <c r="A561" s="38"/>
      <c r="Z561" s="39"/>
      <c r="AB561" s="39"/>
    </row>
    <row r="562">
      <c r="A562" s="38"/>
      <c r="Z562" s="39"/>
      <c r="AB562" s="39"/>
    </row>
    <row r="563">
      <c r="A563" s="38"/>
      <c r="Z563" s="39"/>
      <c r="AB563" s="39"/>
    </row>
    <row r="564">
      <c r="A564" s="38"/>
      <c r="Z564" s="39"/>
      <c r="AB564" s="39"/>
    </row>
    <row r="565">
      <c r="A565" s="38"/>
      <c r="Z565" s="39"/>
      <c r="AB565" s="39"/>
    </row>
    <row r="566">
      <c r="A566" s="38"/>
      <c r="Z566" s="39"/>
      <c r="AB566" s="39"/>
    </row>
    <row r="567">
      <c r="A567" s="38"/>
      <c r="Z567" s="39"/>
      <c r="AB567" s="39"/>
    </row>
    <row r="568">
      <c r="A568" s="38"/>
      <c r="Z568" s="39"/>
      <c r="AB568" s="39"/>
    </row>
    <row r="569">
      <c r="A569" s="38"/>
      <c r="Z569" s="39"/>
      <c r="AB569" s="39"/>
    </row>
    <row r="570">
      <c r="A570" s="38"/>
      <c r="Z570" s="39"/>
      <c r="AB570" s="39"/>
    </row>
    <row r="571">
      <c r="A571" s="38"/>
      <c r="Z571" s="39"/>
      <c r="AB571" s="39"/>
    </row>
    <row r="572">
      <c r="A572" s="38"/>
      <c r="Z572" s="39"/>
      <c r="AB572" s="39"/>
    </row>
    <row r="573">
      <c r="A573" s="38"/>
      <c r="Z573" s="39"/>
      <c r="AB573" s="39"/>
    </row>
    <row r="574">
      <c r="A574" s="38"/>
      <c r="Z574" s="39"/>
      <c r="AB574" s="39"/>
    </row>
    <row r="575">
      <c r="A575" s="38"/>
      <c r="Z575" s="39"/>
      <c r="AB575" s="39"/>
    </row>
    <row r="576">
      <c r="A576" s="38"/>
      <c r="Z576" s="39"/>
      <c r="AB576" s="39"/>
    </row>
    <row r="577">
      <c r="A577" s="38"/>
      <c r="Z577" s="39"/>
      <c r="AB577" s="39"/>
    </row>
    <row r="578">
      <c r="A578" s="38"/>
      <c r="Z578" s="39"/>
      <c r="AB578" s="39"/>
    </row>
    <row r="579">
      <c r="A579" s="38"/>
      <c r="Z579" s="39"/>
      <c r="AB579" s="39"/>
    </row>
    <row r="580">
      <c r="A580" s="38"/>
      <c r="Z580" s="39"/>
      <c r="AB580" s="39"/>
    </row>
    <row r="581">
      <c r="A581" s="38"/>
      <c r="Z581" s="39"/>
      <c r="AB581" s="39"/>
    </row>
    <row r="582">
      <c r="A582" s="38"/>
      <c r="Z582" s="39"/>
      <c r="AB582" s="39"/>
    </row>
    <row r="583">
      <c r="A583" s="38"/>
      <c r="Z583" s="39"/>
      <c r="AB583" s="39"/>
    </row>
    <row r="584">
      <c r="A584" s="38"/>
      <c r="Z584" s="39"/>
      <c r="AB584" s="39"/>
    </row>
    <row r="585">
      <c r="A585" s="38"/>
      <c r="Z585" s="39"/>
      <c r="AB585" s="39"/>
    </row>
    <row r="586">
      <c r="A586" s="38"/>
      <c r="Z586" s="39"/>
      <c r="AB586" s="39"/>
    </row>
    <row r="587">
      <c r="A587" s="38"/>
      <c r="Z587" s="39"/>
      <c r="AB587" s="39"/>
    </row>
    <row r="588">
      <c r="A588" s="38"/>
      <c r="Z588" s="39"/>
      <c r="AB588" s="39"/>
    </row>
    <row r="589">
      <c r="A589" s="38"/>
      <c r="Z589" s="39"/>
      <c r="AB589" s="39"/>
    </row>
    <row r="590">
      <c r="A590" s="38"/>
      <c r="Z590" s="39"/>
      <c r="AB590" s="39"/>
    </row>
    <row r="591">
      <c r="A591" s="38"/>
      <c r="Z591" s="39"/>
      <c r="AB591" s="39"/>
    </row>
    <row r="592">
      <c r="A592" s="38"/>
      <c r="Z592" s="39"/>
      <c r="AB592" s="39"/>
    </row>
    <row r="593">
      <c r="A593" s="38"/>
      <c r="Z593" s="39"/>
      <c r="AB593" s="39"/>
    </row>
    <row r="594">
      <c r="A594" s="38"/>
      <c r="Z594" s="39"/>
      <c r="AB594" s="39"/>
    </row>
    <row r="595">
      <c r="A595" s="38"/>
      <c r="Z595" s="39"/>
      <c r="AB595" s="39"/>
    </row>
    <row r="596">
      <c r="A596" s="38"/>
      <c r="Z596" s="39"/>
      <c r="AB596" s="39"/>
    </row>
    <row r="597">
      <c r="A597" s="38"/>
      <c r="Z597" s="39"/>
      <c r="AB597" s="39"/>
    </row>
    <row r="598">
      <c r="A598" s="38"/>
      <c r="Z598" s="39"/>
      <c r="AB598" s="39"/>
    </row>
    <row r="599">
      <c r="A599" s="38"/>
      <c r="Z599" s="39"/>
      <c r="AB599" s="39"/>
    </row>
    <row r="600">
      <c r="A600" s="38"/>
      <c r="Z600" s="39"/>
      <c r="AB600" s="39"/>
    </row>
    <row r="601">
      <c r="A601" s="38"/>
      <c r="Z601" s="39"/>
      <c r="AB601" s="39"/>
    </row>
    <row r="602">
      <c r="A602" s="38"/>
      <c r="Z602" s="39"/>
      <c r="AB602" s="39"/>
    </row>
    <row r="603">
      <c r="A603" s="38"/>
      <c r="Z603" s="39"/>
      <c r="AB603" s="39"/>
    </row>
    <row r="604">
      <c r="A604" s="38"/>
      <c r="Z604" s="39"/>
      <c r="AB604" s="39"/>
    </row>
    <row r="605">
      <c r="A605" s="38"/>
      <c r="Z605" s="39"/>
      <c r="AB605" s="39"/>
    </row>
    <row r="606">
      <c r="A606" s="38"/>
      <c r="Z606" s="39"/>
      <c r="AB606" s="39"/>
    </row>
    <row r="607">
      <c r="A607" s="38"/>
      <c r="Z607" s="39"/>
      <c r="AB607" s="39"/>
    </row>
    <row r="608">
      <c r="A608" s="38"/>
      <c r="Z608" s="39"/>
      <c r="AB608" s="39"/>
    </row>
    <row r="609">
      <c r="A609" s="38"/>
      <c r="Z609" s="39"/>
      <c r="AB609" s="39"/>
    </row>
    <row r="610">
      <c r="A610" s="38"/>
      <c r="Z610" s="39"/>
      <c r="AB610" s="39"/>
    </row>
    <row r="611">
      <c r="A611" s="38"/>
      <c r="Z611" s="39"/>
      <c r="AB611" s="39"/>
    </row>
    <row r="612">
      <c r="A612" s="38"/>
      <c r="Z612" s="39"/>
      <c r="AB612" s="39"/>
    </row>
    <row r="613">
      <c r="A613" s="38"/>
      <c r="Z613" s="39"/>
      <c r="AB613" s="39"/>
    </row>
    <row r="614">
      <c r="A614" s="38"/>
      <c r="Z614" s="39"/>
      <c r="AB614" s="39"/>
    </row>
    <row r="615">
      <c r="A615" s="38"/>
      <c r="Z615" s="39"/>
      <c r="AB615" s="39"/>
    </row>
    <row r="616">
      <c r="A616" s="38"/>
      <c r="Z616" s="39"/>
      <c r="AB616" s="39"/>
    </row>
    <row r="617">
      <c r="A617" s="38"/>
      <c r="Z617" s="39"/>
      <c r="AB617" s="39"/>
    </row>
    <row r="618">
      <c r="A618" s="38"/>
      <c r="Z618" s="39"/>
      <c r="AB618" s="39"/>
    </row>
    <row r="619">
      <c r="A619" s="38"/>
      <c r="Z619" s="39"/>
      <c r="AB619" s="39"/>
    </row>
    <row r="620">
      <c r="A620" s="38"/>
      <c r="Z620" s="39"/>
      <c r="AB620" s="39"/>
    </row>
    <row r="621">
      <c r="A621" s="38"/>
      <c r="Z621" s="39"/>
      <c r="AB621" s="39"/>
    </row>
    <row r="622">
      <c r="A622" s="38"/>
      <c r="Z622" s="39"/>
      <c r="AB622" s="39"/>
    </row>
    <row r="623">
      <c r="A623" s="38"/>
      <c r="Z623" s="39"/>
      <c r="AB623" s="39"/>
    </row>
    <row r="624">
      <c r="A624" s="38"/>
      <c r="Z624" s="39"/>
      <c r="AB624" s="39"/>
    </row>
    <row r="625">
      <c r="A625" s="38"/>
      <c r="Z625" s="39"/>
      <c r="AB625" s="39"/>
    </row>
    <row r="626">
      <c r="A626" s="38"/>
      <c r="Z626" s="39"/>
      <c r="AB626" s="39"/>
    </row>
    <row r="627">
      <c r="A627" s="38"/>
      <c r="Z627" s="39"/>
      <c r="AB627" s="39"/>
    </row>
    <row r="628">
      <c r="A628" s="38"/>
      <c r="Z628" s="39"/>
      <c r="AB628" s="39"/>
    </row>
    <row r="629">
      <c r="A629" s="38"/>
      <c r="Z629" s="39"/>
      <c r="AB629" s="39"/>
    </row>
    <row r="630">
      <c r="A630" s="38"/>
      <c r="Z630" s="39"/>
      <c r="AB630" s="39"/>
    </row>
    <row r="631">
      <c r="A631" s="38"/>
      <c r="Z631" s="39"/>
      <c r="AB631" s="39"/>
    </row>
    <row r="632">
      <c r="A632" s="38"/>
      <c r="Z632" s="39"/>
      <c r="AB632" s="39"/>
    </row>
    <row r="633">
      <c r="A633" s="38"/>
      <c r="Z633" s="39"/>
      <c r="AB633" s="39"/>
    </row>
    <row r="634">
      <c r="A634" s="38"/>
      <c r="Z634" s="39"/>
      <c r="AB634" s="39"/>
    </row>
    <row r="635">
      <c r="A635" s="38"/>
      <c r="Z635" s="39"/>
      <c r="AB635" s="39"/>
    </row>
    <row r="636">
      <c r="A636" s="38"/>
      <c r="Z636" s="39"/>
      <c r="AB636" s="39"/>
    </row>
    <row r="637">
      <c r="A637" s="38"/>
      <c r="Z637" s="39"/>
      <c r="AB637" s="39"/>
    </row>
    <row r="638">
      <c r="A638" s="38"/>
      <c r="Z638" s="39"/>
      <c r="AB638" s="39"/>
    </row>
    <row r="639">
      <c r="A639" s="38"/>
      <c r="Z639" s="39"/>
      <c r="AB639" s="39"/>
    </row>
    <row r="640">
      <c r="A640" s="38"/>
      <c r="Z640" s="39"/>
      <c r="AB640" s="39"/>
    </row>
    <row r="641">
      <c r="A641" s="38"/>
      <c r="Z641" s="39"/>
      <c r="AB641" s="39"/>
    </row>
    <row r="642">
      <c r="A642" s="38"/>
      <c r="Z642" s="39"/>
      <c r="AB642" s="39"/>
    </row>
    <row r="643">
      <c r="A643" s="38"/>
      <c r="Z643" s="39"/>
      <c r="AB643" s="39"/>
    </row>
    <row r="644">
      <c r="A644" s="38"/>
      <c r="Z644" s="39"/>
      <c r="AB644" s="39"/>
    </row>
    <row r="645">
      <c r="A645" s="38"/>
      <c r="Z645" s="39"/>
      <c r="AB645" s="39"/>
    </row>
    <row r="646">
      <c r="A646" s="38"/>
      <c r="Z646" s="39"/>
      <c r="AB646" s="39"/>
    </row>
    <row r="647">
      <c r="A647" s="38"/>
      <c r="Z647" s="39"/>
      <c r="AB647" s="39"/>
    </row>
    <row r="648">
      <c r="A648" s="38"/>
      <c r="Z648" s="39"/>
      <c r="AB648" s="39"/>
    </row>
    <row r="649">
      <c r="A649" s="38"/>
      <c r="Z649" s="39"/>
      <c r="AB649" s="39"/>
    </row>
    <row r="650">
      <c r="A650" s="38"/>
      <c r="Z650" s="39"/>
      <c r="AB650" s="39"/>
    </row>
    <row r="651">
      <c r="A651" s="38"/>
      <c r="Z651" s="39"/>
      <c r="AB651" s="39"/>
    </row>
    <row r="652">
      <c r="A652" s="38"/>
      <c r="Z652" s="39"/>
      <c r="AB652" s="39"/>
    </row>
    <row r="653">
      <c r="A653" s="38"/>
      <c r="Z653" s="39"/>
      <c r="AB653" s="39"/>
    </row>
    <row r="654">
      <c r="A654" s="38"/>
      <c r="Z654" s="39"/>
      <c r="AB654" s="39"/>
    </row>
    <row r="655">
      <c r="A655" s="38"/>
      <c r="Z655" s="39"/>
      <c r="AB655" s="39"/>
    </row>
    <row r="656">
      <c r="A656" s="38"/>
      <c r="Z656" s="39"/>
      <c r="AB656" s="39"/>
    </row>
    <row r="657">
      <c r="A657" s="38"/>
      <c r="Z657" s="39"/>
      <c r="AB657" s="39"/>
    </row>
    <row r="658">
      <c r="A658" s="38"/>
      <c r="Z658" s="39"/>
      <c r="AB658" s="39"/>
    </row>
    <row r="659">
      <c r="A659" s="38"/>
      <c r="Z659" s="39"/>
      <c r="AB659" s="39"/>
    </row>
    <row r="660">
      <c r="A660" s="38"/>
      <c r="Z660" s="39"/>
      <c r="AB660" s="39"/>
    </row>
    <row r="661">
      <c r="A661" s="38"/>
      <c r="Z661" s="39"/>
      <c r="AB661" s="39"/>
    </row>
    <row r="662">
      <c r="A662" s="38"/>
      <c r="Z662" s="39"/>
      <c r="AB662" s="39"/>
    </row>
    <row r="663">
      <c r="A663" s="38"/>
      <c r="Z663" s="39"/>
      <c r="AB663" s="39"/>
    </row>
    <row r="664">
      <c r="A664" s="38"/>
      <c r="Z664" s="39"/>
      <c r="AB664" s="39"/>
    </row>
    <row r="665">
      <c r="A665" s="38"/>
      <c r="Z665" s="39"/>
      <c r="AB665" s="39"/>
    </row>
    <row r="666">
      <c r="A666" s="38"/>
      <c r="Z666" s="39"/>
      <c r="AB666" s="39"/>
    </row>
    <row r="667">
      <c r="A667" s="38"/>
      <c r="Z667" s="39"/>
      <c r="AB667" s="39"/>
    </row>
    <row r="668">
      <c r="A668" s="38"/>
      <c r="Z668" s="39"/>
      <c r="AB668" s="39"/>
    </row>
    <row r="669">
      <c r="A669" s="38"/>
      <c r="Z669" s="39"/>
      <c r="AB669" s="39"/>
    </row>
    <row r="670">
      <c r="A670" s="38"/>
      <c r="Z670" s="39"/>
      <c r="AB670" s="39"/>
    </row>
    <row r="671">
      <c r="A671" s="38"/>
      <c r="Z671" s="39"/>
      <c r="AB671" s="39"/>
    </row>
    <row r="672">
      <c r="A672" s="38"/>
      <c r="Z672" s="39"/>
      <c r="AB672" s="39"/>
    </row>
    <row r="673">
      <c r="A673" s="38"/>
      <c r="Z673" s="39"/>
      <c r="AB673" s="39"/>
    </row>
    <row r="674">
      <c r="A674" s="38"/>
      <c r="Z674" s="39"/>
      <c r="AB674" s="39"/>
    </row>
    <row r="675">
      <c r="A675" s="38"/>
      <c r="Z675" s="39"/>
      <c r="AB675" s="39"/>
    </row>
    <row r="676">
      <c r="A676" s="38"/>
      <c r="Z676" s="39"/>
      <c r="AB676" s="39"/>
    </row>
    <row r="677">
      <c r="A677" s="38"/>
      <c r="Z677" s="39"/>
      <c r="AB677" s="39"/>
    </row>
    <row r="678">
      <c r="A678" s="38"/>
      <c r="Z678" s="39"/>
      <c r="AB678" s="39"/>
    </row>
    <row r="679">
      <c r="A679" s="38"/>
      <c r="Z679" s="39"/>
      <c r="AB679" s="39"/>
    </row>
    <row r="680">
      <c r="A680" s="38"/>
      <c r="Z680" s="39"/>
      <c r="AB680" s="39"/>
    </row>
    <row r="681">
      <c r="A681" s="38"/>
      <c r="Z681" s="39"/>
      <c r="AB681" s="39"/>
    </row>
    <row r="682">
      <c r="A682" s="38"/>
      <c r="Z682" s="39"/>
      <c r="AB682" s="39"/>
    </row>
    <row r="683">
      <c r="A683" s="38"/>
      <c r="Z683" s="39"/>
      <c r="AB683" s="39"/>
    </row>
    <row r="684">
      <c r="A684" s="38"/>
      <c r="Z684" s="39"/>
      <c r="AB684" s="39"/>
    </row>
    <row r="685">
      <c r="A685" s="38"/>
      <c r="Z685" s="39"/>
      <c r="AB685" s="39"/>
    </row>
    <row r="686">
      <c r="A686" s="38"/>
      <c r="Z686" s="39"/>
      <c r="AB686" s="39"/>
    </row>
    <row r="687">
      <c r="A687" s="38"/>
      <c r="Z687" s="39"/>
      <c r="AB687" s="39"/>
    </row>
    <row r="688">
      <c r="A688" s="38"/>
      <c r="Z688" s="39"/>
      <c r="AB688" s="39"/>
    </row>
    <row r="689">
      <c r="A689" s="38"/>
      <c r="Z689" s="39"/>
      <c r="AB689" s="39"/>
    </row>
    <row r="690">
      <c r="A690" s="38"/>
      <c r="Z690" s="39"/>
      <c r="AB690" s="39"/>
    </row>
    <row r="691">
      <c r="A691" s="38"/>
      <c r="Z691" s="39"/>
      <c r="AB691" s="39"/>
    </row>
    <row r="692">
      <c r="A692" s="38"/>
      <c r="Z692" s="39"/>
      <c r="AB692" s="39"/>
    </row>
    <row r="693">
      <c r="A693" s="38"/>
      <c r="Z693" s="39"/>
      <c r="AB693" s="39"/>
    </row>
    <row r="694">
      <c r="A694" s="38"/>
      <c r="Z694" s="39"/>
      <c r="AB694" s="39"/>
    </row>
    <row r="695">
      <c r="A695" s="38"/>
      <c r="Z695" s="39"/>
      <c r="AB695" s="39"/>
    </row>
    <row r="696">
      <c r="A696" s="38"/>
      <c r="Z696" s="39"/>
      <c r="AB696" s="39"/>
    </row>
    <row r="697">
      <c r="A697" s="38"/>
      <c r="Z697" s="39"/>
      <c r="AB697" s="39"/>
    </row>
    <row r="698">
      <c r="A698" s="38"/>
      <c r="Z698" s="39"/>
      <c r="AB698" s="39"/>
    </row>
    <row r="699">
      <c r="A699" s="38"/>
      <c r="Z699" s="39"/>
      <c r="AB699" s="39"/>
    </row>
    <row r="700">
      <c r="A700" s="38"/>
      <c r="Z700" s="39"/>
      <c r="AB700" s="39"/>
    </row>
    <row r="701">
      <c r="A701" s="38"/>
      <c r="Z701" s="39"/>
      <c r="AB701" s="39"/>
    </row>
    <row r="702">
      <c r="A702" s="38"/>
      <c r="Z702" s="39"/>
      <c r="AB702" s="39"/>
    </row>
    <row r="703">
      <c r="A703" s="38"/>
      <c r="Z703" s="39"/>
      <c r="AB703" s="39"/>
    </row>
    <row r="704">
      <c r="A704" s="38"/>
      <c r="Z704" s="39"/>
      <c r="AB704" s="39"/>
    </row>
    <row r="705">
      <c r="A705" s="38"/>
      <c r="Z705" s="39"/>
      <c r="AB705" s="39"/>
    </row>
    <row r="706">
      <c r="A706" s="38"/>
      <c r="Z706" s="39"/>
      <c r="AB706" s="39"/>
    </row>
    <row r="707">
      <c r="A707" s="38"/>
      <c r="Z707" s="39"/>
      <c r="AB707" s="39"/>
    </row>
    <row r="708">
      <c r="A708" s="38"/>
      <c r="Z708" s="39"/>
      <c r="AB708" s="39"/>
    </row>
    <row r="709">
      <c r="A709" s="38"/>
      <c r="Z709" s="39"/>
      <c r="AB709" s="39"/>
    </row>
    <row r="710">
      <c r="A710" s="38"/>
      <c r="Z710" s="39"/>
      <c r="AB710" s="39"/>
    </row>
    <row r="711">
      <c r="A711" s="38"/>
      <c r="Z711" s="39"/>
      <c r="AB711" s="39"/>
    </row>
    <row r="712">
      <c r="A712" s="38"/>
      <c r="Z712" s="39"/>
      <c r="AB712" s="39"/>
    </row>
    <row r="713">
      <c r="A713" s="38"/>
      <c r="Z713" s="39"/>
      <c r="AB713" s="39"/>
    </row>
    <row r="714">
      <c r="A714" s="38"/>
      <c r="Z714" s="39"/>
      <c r="AB714" s="39"/>
    </row>
    <row r="715">
      <c r="A715" s="38"/>
      <c r="Z715" s="39"/>
      <c r="AB715" s="39"/>
    </row>
    <row r="716">
      <c r="A716" s="38"/>
      <c r="Z716" s="39"/>
      <c r="AB716" s="39"/>
    </row>
    <row r="717">
      <c r="A717" s="38"/>
      <c r="Z717" s="39"/>
      <c r="AB717" s="39"/>
    </row>
    <row r="718">
      <c r="A718" s="38"/>
      <c r="Z718" s="39"/>
      <c r="AB718" s="39"/>
    </row>
    <row r="719">
      <c r="A719" s="38"/>
      <c r="Z719" s="39"/>
      <c r="AB719" s="39"/>
    </row>
    <row r="720">
      <c r="A720" s="38"/>
      <c r="Z720" s="39"/>
      <c r="AB720" s="39"/>
    </row>
    <row r="721">
      <c r="A721" s="38"/>
      <c r="Z721" s="39"/>
      <c r="AB721" s="39"/>
    </row>
    <row r="722">
      <c r="A722" s="38"/>
      <c r="Z722" s="39"/>
      <c r="AB722" s="39"/>
    </row>
    <row r="723">
      <c r="A723" s="38"/>
      <c r="Z723" s="39"/>
      <c r="AB723" s="39"/>
    </row>
    <row r="724">
      <c r="A724" s="38"/>
      <c r="Z724" s="39"/>
      <c r="AB724" s="39"/>
    </row>
    <row r="725">
      <c r="A725" s="38"/>
      <c r="Z725" s="39"/>
      <c r="AB725" s="39"/>
    </row>
    <row r="726">
      <c r="A726" s="38"/>
      <c r="Z726" s="39"/>
      <c r="AB726" s="39"/>
    </row>
    <row r="727">
      <c r="A727" s="38"/>
      <c r="Z727" s="39"/>
      <c r="AB727" s="39"/>
    </row>
    <row r="728">
      <c r="A728" s="38"/>
      <c r="Z728" s="39"/>
      <c r="AB728" s="39"/>
    </row>
    <row r="729">
      <c r="A729" s="38"/>
      <c r="Z729" s="39"/>
      <c r="AB729" s="39"/>
    </row>
    <row r="730">
      <c r="A730" s="38"/>
      <c r="Z730" s="39"/>
      <c r="AB730" s="39"/>
    </row>
    <row r="731">
      <c r="A731" s="38"/>
      <c r="Z731" s="39"/>
      <c r="AB731" s="39"/>
    </row>
    <row r="732">
      <c r="A732" s="38"/>
      <c r="Z732" s="39"/>
      <c r="AB732" s="39"/>
    </row>
    <row r="733">
      <c r="A733" s="38"/>
      <c r="Z733" s="39"/>
      <c r="AB733" s="39"/>
    </row>
    <row r="734">
      <c r="A734" s="38"/>
      <c r="Z734" s="39"/>
      <c r="AB734" s="39"/>
    </row>
    <row r="735">
      <c r="A735" s="38"/>
      <c r="Z735" s="39"/>
      <c r="AB735" s="39"/>
    </row>
    <row r="736">
      <c r="A736" s="38"/>
      <c r="Z736" s="39"/>
      <c r="AB736" s="39"/>
    </row>
    <row r="737">
      <c r="A737" s="38"/>
      <c r="Z737" s="39"/>
      <c r="AB737" s="39"/>
    </row>
    <row r="738">
      <c r="A738" s="38"/>
      <c r="Z738" s="39"/>
      <c r="AB738" s="39"/>
    </row>
    <row r="739">
      <c r="A739" s="38"/>
      <c r="Z739" s="39"/>
      <c r="AB739" s="39"/>
    </row>
    <row r="740">
      <c r="A740" s="38"/>
      <c r="Z740" s="39"/>
      <c r="AB740" s="39"/>
    </row>
    <row r="741">
      <c r="A741" s="38"/>
      <c r="Z741" s="39"/>
      <c r="AB741" s="39"/>
    </row>
    <row r="742">
      <c r="A742" s="38"/>
      <c r="Z742" s="39"/>
      <c r="AB742" s="39"/>
    </row>
    <row r="743">
      <c r="A743" s="38"/>
      <c r="Z743" s="39"/>
      <c r="AB743" s="39"/>
    </row>
    <row r="744">
      <c r="A744" s="38"/>
      <c r="Z744" s="39"/>
      <c r="AB744" s="39"/>
    </row>
    <row r="745">
      <c r="A745" s="38"/>
      <c r="Z745" s="39"/>
      <c r="AB745" s="39"/>
    </row>
    <row r="746">
      <c r="A746" s="38"/>
      <c r="Z746" s="39"/>
      <c r="AB746" s="39"/>
    </row>
    <row r="747">
      <c r="A747" s="38"/>
      <c r="Z747" s="39"/>
      <c r="AB747" s="39"/>
    </row>
    <row r="748">
      <c r="A748" s="38"/>
      <c r="Z748" s="39"/>
      <c r="AB748" s="39"/>
    </row>
    <row r="749">
      <c r="A749" s="38"/>
      <c r="Z749" s="39"/>
      <c r="AB749" s="39"/>
    </row>
    <row r="750">
      <c r="A750" s="38"/>
      <c r="Z750" s="39"/>
      <c r="AB750" s="39"/>
    </row>
    <row r="751">
      <c r="A751" s="38"/>
      <c r="Z751" s="39"/>
      <c r="AB751" s="39"/>
    </row>
    <row r="752">
      <c r="A752" s="38"/>
      <c r="Z752" s="39"/>
      <c r="AB752" s="39"/>
    </row>
    <row r="753">
      <c r="A753" s="38"/>
      <c r="Z753" s="39"/>
      <c r="AB753" s="39"/>
    </row>
    <row r="754">
      <c r="A754" s="38"/>
      <c r="Z754" s="39"/>
      <c r="AB754" s="39"/>
    </row>
    <row r="755">
      <c r="A755" s="38"/>
      <c r="Z755" s="39"/>
      <c r="AB755" s="39"/>
    </row>
    <row r="756">
      <c r="A756" s="38"/>
      <c r="Z756" s="39"/>
      <c r="AB756" s="39"/>
    </row>
    <row r="757">
      <c r="A757" s="38"/>
      <c r="Z757" s="39"/>
      <c r="AB757" s="39"/>
    </row>
    <row r="758">
      <c r="A758" s="38"/>
      <c r="Z758" s="39"/>
      <c r="AB758" s="39"/>
    </row>
    <row r="759">
      <c r="A759" s="38"/>
      <c r="Z759" s="39"/>
      <c r="AB759" s="39"/>
    </row>
    <row r="760">
      <c r="A760" s="38"/>
      <c r="Z760" s="39"/>
      <c r="AB760" s="39"/>
    </row>
    <row r="761">
      <c r="A761" s="38"/>
      <c r="Z761" s="39"/>
      <c r="AB761" s="39"/>
    </row>
    <row r="762">
      <c r="A762" s="38"/>
      <c r="Z762" s="39"/>
      <c r="AB762" s="39"/>
    </row>
    <row r="763">
      <c r="A763" s="38"/>
      <c r="Z763" s="39"/>
      <c r="AB763" s="39"/>
    </row>
    <row r="764">
      <c r="A764" s="38"/>
      <c r="Z764" s="39"/>
      <c r="AB764" s="39"/>
    </row>
    <row r="765">
      <c r="A765" s="38"/>
      <c r="Z765" s="39"/>
      <c r="AB765" s="39"/>
    </row>
    <row r="766">
      <c r="A766" s="38"/>
      <c r="Z766" s="39"/>
      <c r="AB766" s="39"/>
    </row>
    <row r="767">
      <c r="A767" s="38"/>
      <c r="Z767" s="39"/>
      <c r="AB767" s="39"/>
    </row>
    <row r="768">
      <c r="A768" s="38"/>
      <c r="Z768" s="39"/>
      <c r="AB768" s="39"/>
    </row>
    <row r="769">
      <c r="A769" s="38"/>
      <c r="Z769" s="39"/>
      <c r="AB769" s="39"/>
    </row>
    <row r="770">
      <c r="A770" s="38"/>
      <c r="Z770" s="39"/>
      <c r="AB770" s="39"/>
    </row>
    <row r="771">
      <c r="A771" s="38"/>
      <c r="Z771" s="39"/>
      <c r="AB771" s="39"/>
    </row>
    <row r="772">
      <c r="A772" s="38"/>
      <c r="Z772" s="39"/>
      <c r="AB772" s="39"/>
    </row>
    <row r="773">
      <c r="A773" s="38"/>
      <c r="Z773" s="39"/>
      <c r="AB773" s="39"/>
    </row>
    <row r="774">
      <c r="A774" s="38"/>
      <c r="Z774" s="39"/>
      <c r="AB774" s="39"/>
    </row>
    <row r="775">
      <c r="A775" s="38"/>
      <c r="Z775" s="39"/>
      <c r="AB775" s="39"/>
    </row>
    <row r="776">
      <c r="A776" s="38"/>
      <c r="Z776" s="39"/>
      <c r="AB776" s="39"/>
    </row>
    <row r="777">
      <c r="A777" s="38"/>
      <c r="Z777" s="39"/>
      <c r="AB777" s="39"/>
    </row>
    <row r="778">
      <c r="A778" s="38"/>
      <c r="Z778" s="39"/>
      <c r="AB778" s="39"/>
    </row>
    <row r="779">
      <c r="A779" s="38"/>
      <c r="Z779" s="39"/>
      <c r="AB779" s="39"/>
    </row>
    <row r="780">
      <c r="A780" s="38"/>
      <c r="Z780" s="39"/>
      <c r="AB780" s="39"/>
    </row>
    <row r="781">
      <c r="A781" s="38"/>
      <c r="Z781" s="39"/>
      <c r="AB781" s="39"/>
    </row>
    <row r="782">
      <c r="A782" s="38"/>
      <c r="Z782" s="39"/>
      <c r="AB782" s="39"/>
    </row>
    <row r="783">
      <c r="A783" s="38"/>
      <c r="Z783" s="39"/>
      <c r="AB783" s="39"/>
    </row>
    <row r="784">
      <c r="A784" s="38"/>
      <c r="Z784" s="39"/>
      <c r="AB784" s="39"/>
    </row>
    <row r="785">
      <c r="A785" s="38"/>
      <c r="Z785" s="39"/>
      <c r="AB785" s="39"/>
    </row>
    <row r="786">
      <c r="A786" s="38"/>
      <c r="Z786" s="39"/>
      <c r="AB786" s="39"/>
    </row>
    <row r="787">
      <c r="A787" s="38"/>
      <c r="Z787" s="39"/>
      <c r="AB787" s="39"/>
    </row>
    <row r="788">
      <c r="A788" s="38"/>
      <c r="Z788" s="39"/>
      <c r="AB788" s="39"/>
    </row>
    <row r="789">
      <c r="A789" s="38"/>
      <c r="Z789" s="39"/>
      <c r="AB789" s="39"/>
    </row>
    <row r="790">
      <c r="A790" s="38"/>
      <c r="Z790" s="39"/>
      <c r="AB790" s="39"/>
    </row>
    <row r="791">
      <c r="A791" s="38"/>
      <c r="Z791" s="39"/>
      <c r="AB791" s="39"/>
    </row>
    <row r="792">
      <c r="A792" s="38"/>
      <c r="Z792" s="39"/>
      <c r="AB792" s="39"/>
    </row>
    <row r="793">
      <c r="A793" s="38"/>
      <c r="Z793" s="39"/>
      <c r="AB793" s="39"/>
    </row>
    <row r="794">
      <c r="A794" s="38"/>
      <c r="Z794" s="39"/>
      <c r="AB794" s="39"/>
    </row>
    <row r="795">
      <c r="A795" s="38"/>
      <c r="Z795" s="39"/>
      <c r="AB795" s="39"/>
    </row>
    <row r="796">
      <c r="A796" s="38"/>
      <c r="Z796" s="39"/>
      <c r="AB796" s="39"/>
    </row>
    <row r="797">
      <c r="A797" s="38"/>
      <c r="Z797" s="39"/>
      <c r="AB797" s="39"/>
    </row>
    <row r="798">
      <c r="A798" s="38"/>
      <c r="Z798" s="39"/>
      <c r="AB798" s="39"/>
    </row>
    <row r="799">
      <c r="A799" s="38"/>
      <c r="Z799" s="39"/>
      <c r="AB799" s="39"/>
    </row>
    <row r="800">
      <c r="A800" s="38"/>
      <c r="Z800" s="39"/>
      <c r="AB800" s="39"/>
    </row>
    <row r="801">
      <c r="A801" s="38"/>
      <c r="Z801" s="39"/>
      <c r="AB801" s="39"/>
    </row>
    <row r="802">
      <c r="A802" s="38"/>
      <c r="Z802" s="39"/>
      <c r="AB802" s="39"/>
    </row>
    <row r="803">
      <c r="A803" s="38"/>
      <c r="Z803" s="39"/>
      <c r="AB803" s="39"/>
    </row>
    <row r="804">
      <c r="A804" s="38"/>
      <c r="Z804" s="39"/>
      <c r="AB804" s="39"/>
    </row>
    <row r="805">
      <c r="A805" s="38"/>
      <c r="Z805" s="39"/>
      <c r="AB805" s="39"/>
    </row>
    <row r="806">
      <c r="A806" s="38"/>
      <c r="Z806" s="39"/>
      <c r="AB806" s="39"/>
    </row>
    <row r="807">
      <c r="A807" s="38"/>
      <c r="Z807" s="39"/>
      <c r="AB807" s="39"/>
    </row>
    <row r="808">
      <c r="A808" s="38"/>
      <c r="Z808" s="39"/>
      <c r="AB808" s="39"/>
    </row>
    <row r="809">
      <c r="A809" s="38"/>
      <c r="Z809" s="39"/>
      <c r="AB809" s="39"/>
    </row>
    <row r="810">
      <c r="A810" s="38"/>
      <c r="Z810" s="39"/>
      <c r="AB810" s="39"/>
    </row>
    <row r="811">
      <c r="A811" s="38"/>
      <c r="Z811" s="39"/>
      <c r="AB811" s="39"/>
    </row>
    <row r="812">
      <c r="A812" s="38"/>
      <c r="Z812" s="39"/>
      <c r="AB812" s="39"/>
    </row>
    <row r="813">
      <c r="A813" s="38"/>
      <c r="Z813" s="39"/>
      <c r="AB813" s="39"/>
    </row>
    <row r="814">
      <c r="A814" s="38"/>
      <c r="Z814" s="39"/>
      <c r="AB814" s="39"/>
    </row>
    <row r="815">
      <c r="A815" s="38"/>
      <c r="Z815" s="39"/>
      <c r="AB815" s="39"/>
    </row>
    <row r="816">
      <c r="A816" s="38"/>
      <c r="Z816" s="39"/>
      <c r="AB816" s="39"/>
    </row>
    <row r="817">
      <c r="A817" s="38"/>
      <c r="Z817" s="39"/>
      <c r="AB817" s="39"/>
    </row>
    <row r="818">
      <c r="A818" s="38"/>
      <c r="Z818" s="39"/>
      <c r="AB818" s="39"/>
    </row>
    <row r="819">
      <c r="A819" s="38"/>
      <c r="Z819" s="39"/>
      <c r="AB819" s="39"/>
    </row>
    <row r="820">
      <c r="A820" s="38"/>
      <c r="Z820" s="39"/>
      <c r="AB820" s="39"/>
    </row>
    <row r="821">
      <c r="A821" s="38"/>
      <c r="Z821" s="39"/>
      <c r="AB821" s="39"/>
    </row>
    <row r="822">
      <c r="A822" s="38"/>
      <c r="Z822" s="39"/>
      <c r="AB822" s="39"/>
    </row>
    <row r="823">
      <c r="A823" s="38"/>
      <c r="Z823" s="39"/>
      <c r="AB823" s="39"/>
    </row>
    <row r="824">
      <c r="A824" s="38"/>
      <c r="Z824" s="39"/>
      <c r="AB824" s="39"/>
    </row>
    <row r="825">
      <c r="A825" s="38"/>
      <c r="Z825" s="39"/>
      <c r="AB825" s="39"/>
    </row>
    <row r="826">
      <c r="A826" s="38"/>
      <c r="Z826" s="39"/>
      <c r="AB826" s="39"/>
    </row>
    <row r="827">
      <c r="A827" s="38"/>
      <c r="Z827" s="39"/>
      <c r="AB827" s="39"/>
    </row>
    <row r="828">
      <c r="A828" s="38"/>
      <c r="Z828" s="39"/>
      <c r="AB828" s="39"/>
    </row>
    <row r="829">
      <c r="A829" s="38"/>
      <c r="Z829" s="39"/>
      <c r="AB829" s="39"/>
    </row>
    <row r="830">
      <c r="A830" s="38"/>
      <c r="Z830" s="39"/>
      <c r="AB830" s="39"/>
    </row>
    <row r="831">
      <c r="A831" s="38"/>
      <c r="Z831" s="39"/>
      <c r="AB831" s="39"/>
    </row>
    <row r="832">
      <c r="A832" s="38"/>
      <c r="Z832" s="39"/>
      <c r="AB832" s="39"/>
    </row>
    <row r="833">
      <c r="A833" s="38"/>
      <c r="Z833" s="39"/>
      <c r="AB833" s="39"/>
    </row>
    <row r="834">
      <c r="A834" s="38"/>
      <c r="Z834" s="39"/>
      <c r="AB834" s="39"/>
    </row>
    <row r="835">
      <c r="A835" s="38"/>
      <c r="Z835" s="39"/>
      <c r="AB835" s="39"/>
    </row>
    <row r="836">
      <c r="A836" s="38"/>
      <c r="Z836" s="39"/>
      <c r="AB836" s="39"/>
    </row>
    <row r="837">
      <c r="A837" s="38"/>
      <c r="Z837" s="39"/>
      <c r="AB837" s="39"/>
    </row>
    <row r="838">
      <c r="A838" s="38"/>
      <c r="Z838" s="39"/>
      <c r="AB838" s="39"/>
    </row>
    <row r="839">
      <c r="A839" s="38"/>
      <c r="Z839" s="39"/>
      <c r="AB839" s="39"/>
    </row>
    <row r="840">
      <c r="A840" s="38"/>
      <c r="Z840" s="39"/>
      <c r="AB840" s="39"/>
    </row>
    <row r="841">
      <c r="A841" s="38"/>
      <c r="Z841" s="39"/>
      <c r="AB841" s="39"/>
    </row>
    <row r="842">
      <c r="A842" s="38"/>
      <c r="Z842" s="39"/>
      <c r="AB842" s="39"/>
    </row>
    <row r="843">
      <c r="A843" s="38"/>
      <c r="Z843" s="39"/>
      <c r="AB843" s="39"/>
    </row>
    <row r="844">
      <c r="A844" s="38"/>
      <c r="Z844" s="39"/>
      <c r="AB844" s="39"/>
    </row>
    <row r="845">
      <c r="A845" s="38"/>
      <c r="Z845" s="39"/>
      <c r="AB845" s="39"/>
    </row>
    <row r="846">
      <c r="A846" s="38"/>
      <c r="Z846" s="39"/>
      <c r="AB846" s="39"/>
    </row>
    <row r="847">
      <c r="A847" s="38"/>
      <c r="Z847" s="39"/>
      <c r="AB847" s="39"/>
    </row>
    <row r="848">
      <c r="A848" s="38"/>
      <c r="Z848" s="39"/>
      <c r="AB848" s="39"/>
    </row>
    <row r="849">
      <c r="A849" s="38"/>
      <c r="Z849" s="39"/>
      <c r="AB849" s="39"/>
    </row>
    <row r="850">
      <c r="A850" s="38"/>
      <c r="Z850" s="39"/>
      <c r="AB850" s="39"/>
    </row>
    <row r="851">
      <c r="A851" s="38"/>
      <c r="Z851" s="39"/>
      <c r="AB851" s="39"/>
    </row>
    <row r="852">
      <c r="A852" s="38"/>
      <c r="Z852" s="39"/>
      <c r="AB852" s="39"/>
    </row>
    <row r="853">
      <c r="A853" s="38"/>
      <c r="Z853" s="39"/>
      <c r="AB853" s="39"/>
    </row>
    <row r="854">
      <c r="A854" s="38"/>
      <c r="Z854" s="39"/>
      <c r="AB854" s="39"/>
    </row>
    <row r="855">
      <c r="A855" s="38"/>
      <c r="Z855" s="39"/>
      <c r="AB855" s="39"/>
    </row>
    <row r="856">
      <c r="A856" s="38"/>
      <c r="Z856" s="39"/>
      <c r="AB856" s="39"/>
    </row>
    <row r="857">
      <c r="A857" s="38"/>
      <c r="Z857" s="39"/>
      <c r="AB857" s="39"/>
    </row>
    <row r="858">
      <c r="A858" s="38"/>
      <c r="Z858" s="39"/>
      <c r="AB858" s="39"/>
    </row>
    <row r="859">
      <c r="A859" s="38"/>
      <c r="Z859" s="39"/>
      <c r="AB859" s="39"/>
    </row>
    <row r="860">
      <c r="A860" s="38"/>
      <c r="Z860" s="39"/>
      <c r="AB860" s="39"/>
    </row>
    <row r="861">
      <c r="A861" s="38"/>
      <c r="Z861" s="39"/>
      <c r="AB861" s="39"/>
    </row>
    <row r="862">
      <c r="A862" s="38"/>
      <c r="Z862" s="39"/>
      <c r="AB862" s="39"/>
    </row>
    <row r="863">
      <c r="A863" s="38"/>
      <c r="Z863" s="39"/>
      <c r="AB863" s="39"/>
    </row>
    <row r="864">
      <c r="A864" s="38"/>
      <c r="Z864" s="39"/>
      <c r="AB864" s="39"/>
    </row>
    <row r="865">
      <c r="A865" s="38"/>
      <c r="Z865" s="39"/>
      <c r="AB865" s="39"/>
    </row>
    <row r="866">
      <c r="A866" s="38"/>
      <c r="Z866" s="39"/>
      <c r="AB866" s="39"/>
    </row>
    <row r="867">
      <c r="A867" s="38"/>
      <c r="Z867" s="39"/>
      <c r="AB867" s="39"/>
    </row>
    <row r="868">
      <c r="A868" s="38"/>
      <c r="Z868" s="39"/>
      <c r="AB868" s="39"/>
    </row>
    <row r="869">
      <c r="A869" s="38"/>
      <c r="Z869" s="39"/>
      <c r="AB869" s="39"/>
    </row>
    <row r="870">
      <c r="A870" s="38"/>
      <c r="Z870" s="39"/>
      <c r="AB870" s="39"/>
    </row>
    <row r="871">
      <c r="A871" s="38"/>
      <c r="Z871" s="39"/>
      <c r="AB871" s="39"/>
    </row>
    <row r="872">
      <c r="A872" s="38"/>
      <c r="Z872" s="39"/>
      <c r="AB872" s="39"/>
    </row>
    <row r="873">
      <c r="A873" s="38"/>
      <c r="Z873" s="39"/>
      <c r="AB873" s="39"/>
    </row>
    <row r="874">
      <c r="A874" s="38"/>
      <c r="Z874" s="39"/>
      <c r="AB874" s="39"/>
    </row>
    <row r="875">
      <c r="A875" s="38"/>
      <c r="Z875" s="39"/>
      <c r="AB875" s="39"/>
    </row>
    <row r="876">
      <c r="A876" s="38"/>
      <c r="Z876" s="39"/>
      <c r="AB876" s="39"/>
    </row>
    <row r="877">
      <c r="A877" s="38"/>
      <c r="Z877" s="39"/>
      <c r="AB877" s="39"/>
    </row>
    <row r="878">
      <c r="A878" s="38"/>
      <c r="Z878" s="39"/>
      <c r="AB878" s="39"/>
    </row>
    <row r="879">
      <c r="A879" s="38"/>
      <c r="Z879" s="39"/>
      <c r="AB879" s="39"/>
    </row>
    <row r="880">
      <c r="A880" s="38"/>
      <c r="Z880" s="39"/>
      <c r="AB880" s="39"/>
    </row>
    <row r="881">
      <c r="A881" s="38"/>
      <c r="Z881" s="39"/>
      <c r="AB881" s="39"/>
    </row>
    <row r="882">
      <c r="A882" s="38"/>
      <c r="Z882" s="39"/>
      <c r="AB882" s="39"/>
    </row>
    <row r="883">
      <c r="A883" s="38"/>
      <c r="Z883" s="39"/>
      <c r="AB883" s="39"/>
    </row>
    <row r="884">
      <c r="A884" s="38"/>
      <c r="Z884" s="39"/>
      <c r="AB884" s="39"/>
    </row>
    <row r="885">
      <c r="A885" s="38"/>
      <c r="Z885" s="39"/>
      <c r="AB885" s="39"/>
    </row>
    <row r="886">
      <c r="A886" s="38"/>
      <c r="Z886" s="39"/>
      <c r="AB886" s="39"/>
    </row>
    <row r="887">
      <c r="A887" s="38"/>
      <c r="Z887" s="39"/>
      <c r="AB887" s="39"/>
    </row>
    <row r="888">
      <c r="A888" s="38"/>
      <c r="Z888" s="39"/>
      <c r="AB888" s="39"/>
    </row>
    <row r="889">
      <c r="A889" s="38"/>
      <c r="Z889" s="39"/>
      <c r="AB889" s="39"/>
    </row>
    <row r="890">
      <c r="A890" s="38"/>
      <c r="Z890" s="39"/>
      <c r="AB890" s="39"/>
    </row>
    <row r="891">
      <c r="A891" s="38"/>
      <c r="Z891" s="39"/>
      <c r="AB891" s="39"/>
    </row>
    <row r="892">
      <c r="A892" s="38"/>
      <c r="Z892" s="39"/>
      <c r="AB892" s="39"/>
    </row>
    <row r="893">
      <c r="A893" s="38"/>
      <c r="Z893" s="39"/>
      <c r="AB893" s="39"/>
    </row>
    <row r="894">
      <c r="A894" s="38"/>
      <c r="Z894" s="39"/>
      <c r="AB894" s="39"/>
    </row>
    <row r="895">
      <c r="A895" s="38"/>
      <c r="Z895" s="39"/>
      <c r="AB895" s="39"/>
    </row>
    <row r="896">
      <c r="A896" s="38"/>
      <c r="Z896" s="39"/>
      <c r="AB896" s="39"/>
    </row>
    <row r="897">
      <c r="A897" s="38"/>
      <c r="Z897" s="39"/>
      <c r="AB897" s="39"/>
    </row>
    <row r="898">
      <c r="A898" s="38"/>
      <c r="Z898" s="39"/>
      <c r="AB898" s="39"/>
    </row>
    <row r="899">
      <c r="A899" s="38"/>
      <c r="Z899" s="39"/>
      <c r="AB899" s="39"/>
    </row>
    <row r="900">
      <c r="A900" s="38"/>
      <c r="Z900" s="39"/>
      <c r="AB900" s="39"/>
    </row>
    <row r="901">
      <c r="A901" s="38"/>
      <c r="Z901" s="39"/>
      <c r="AB901" s="39"/>
    </row>
    <row r="902">
      <c r="A902" s="38"/>
      <c r="Z902" s="39"/>
      <c r="AB902" s="39"/>
    </row>
    <row r="903">
      <c r="A903" s="38"/>
      <c r="Z903" s="39"/>
      <c r="AB903" s="39"/>
    </row>
    <row r="904">
      <c r="A904" s="38"/>
      <c r="Z904" s="39"/>
      <c r="AB904" s="39"/>
    </row>
    <row r="905">
      <c r="A905" s="38"/>
      <c r="Z905" s="39"/>
      <c r="AB905" s="39"/>
    </row>
    <row r="906">
      <c r="A906" s="38"/>
      <c r="Z906" s="39"/>
      <c r="AB906" s="39"/>
    </row>
    <row r="907">
      <c r="A907" s="38"/>
      <c r="Z907" s="39"/>
      <c r="AB907" s="39"/>
    </row>
    <row r="908">
      <c r="A908" s="38"/>
      <c r="Z908" s="39"/>
      <c r="AB908" s="39"/>
    </row>
    <row r="909">
      <c r="A909" s="38"/>
      <c r="Z909" s="39"/>
      <c r="AB909" s="39"/>
    </row>
    <row r="910">
      <c r="A910" s="38"/>
      <c r="Z910" s="39"/>
      <c r="AB910" s="39"/>
    </row>
    <row r="911">
      <c r="A911" s="38"/>
      <c r="Z911" s="39"/>
      <c r="AB911" s="39"/>
    </row>
    <row r="912">
      <c r="A912" s="38"/>
      <c r="Z912" s="39"/>
      <c r="AB912" s="39"/>
    </row>
    <row r="913">
      <c r="A913" s="38"/>
      <c r="Z913" s="39"/>
      <c r="AB913" s="39"/>
    </row>
    <row r="914">
      <c r="A914" s="38"/>
      <c r="Z914" s="39"/>
      <c r="AB914" s="39"/>
    </row>
    <row r="915">
      <c r="A915" s="38"/>
      <c r="Z915" s="39"/>
      <c r="AB915" s="39"/>
    </row>
    <row r="916">
      <c r="A916" s="38"/>
      <c r="Z916" s="39"/>
      <c r="AB916" s="39"/>
    </row>
    <row r="917">
      <c r="A917" s="38"/>
      <c r="Z917" s="39"/>
      <c r="AB917" s="39"/>
    </row>
    <row r="918">
      <c r="A918" s="38"/>
      <c r="Z918" s="39"/>
      <c r="AB918" s="39"/>
    </row>
    <row r="919">
      <c r="A919" s="38"/>
      <c r="Z919" s="39"/>
      <c r="AB919" s="39"/>
    </row>
    <row r="920">
      <c r="A920" s="38"/>
      <c r="Z920" s="39"/>
      <c r="AB920" s="39"/>
    </row>
    <row r="921">
      <c r="A921" s="38"/>
      <c r="Z921" s="39"/>
      <c r="AB921" s="39"/>
    </row>
    <row r="922">
      <c r="A922" s="38"/>
      <c r="Z922" s="39"/>
      <c r="AB922" s="39"/>
    </row>
    <row r="923">
      <c r="A923" s="38"/>
      <c r="Z923" s="39"/>
      <c r="AB923" s="39"/>
    </row>
    <row r="924">
      <c r="A924" s="38"/>
      <c r="Z924" s="39"/>
      <c r="AB924" s="39"/>
    </row>
    <row r="925">
      <c r="A925" s="38"/>
      <c r="Z925" s="39"/>
      <c r="AB925" s="39"/>
    </row>
    <row r="926">
      <c r="A926" s="38"/>
      <c r="Z926" s="39"/>
      <c r="AB926" s="39"/>
    </row>
    <row r="927">
      <c r="A927" s="38"/>
      <c r="Z927" s="39"/>
      <c r="AB927" s="39"/>
    </row>
    <row r="928">
      <c r="A928" s="38"/>
      <c r="Z928" s="39"/>
      <c r="AB928" s="39"/>
    </row>
    <row r="929">
      <c r="A929" s="38"/>
      <c r="Z929" s="39"/>
      <c r="AB929" s="39"/>
    </row>
    <row r="930">
      <c r="A930" s="38"/>
      <c r="Z930" s="39"/>
      <c r="AB930" s="39"/>
    </row>
    <row r="931">
      <c r="A931" s="38"/>
      <c r="Z931" s="39"/>
      <c r="AB931" s="39"/>
    </row>
    <row r="932">
      <c r="A932" s="38"/>
      <c r="Z932" s="39"/>
      <c r="AB932" s="39"/>
    </row>
    <row r="933">
      <c r="A933" s="38"/>
      <c r="Z933" s="39"/>
      <c r="AB933" s="39"/>
    </row>
    <row r="934">
      <c r="A934" s="38"/>
      <c r="Z934" s="39"/>
      <c r="AB934" s="39"/>
    </row>
    <row r="935">
      <c r="A935" s="38"/>
      <c r="Z935" s="39"/>
      <c r="AB935" s="39"/>
    </row>
    <row r="936">
      <c r="A936" s="38"/>
      <c r="Z936" s="39"/>
      <c r="AB936" s="39"/>
    </row>
    <row r="937">
      <c r="A937" s="38"/>
      <c r="Z937" s="39"/>
      <c r="AB937" s="39"/>
    </row>
    <row r="938">
      <c r="A938" s="38"/>
      <c r="Z938" s="39"/>
      <c r="AB938" s="39"/>
    </row>
    <row r="939">
      <c r="A939" s="38"/>
      <c r="Z939" s="39"/>
      <c r="AB939" s="39"/>
    </row>
    <row r="940">
      <c r="A940" s="38"/>
      <c r="Z940" s="39"/>
      <c r="AB940" s="39"/>
    </row>
    <row r="941">
      <c r="A941" s="38"/>
      <c r="Z941" s="39"/>
      <c r="AB941" s="39"/>
    </row>
    <row r="942">
      <c r="A942" s="38"/>
      <c r="Z942" s="39"/>
      <c r="AB942" s="39"/>
    </row>
    <row r="943">
      <c r="A943" s="38"/>
      <c r="Z943" s="39"/>
      <c r="AB943" s="39"/>
    </row>
    <row r="944">
      <c r="A944" s="38"/>
      <c r="Z944" s="39"/>
      <c r="AB944" s="39"/>
    </row>
    <row r="945">
      <c r="A945" s="38"/>
      <c r="Z945" s="39"/>
      <c r="AB945" s="39"/>
    </row>
    <row r="946">
      <c r="A946" s="38"/>
      <c r="Z946" s="39"/>
      <c r="AB946" s="39"/>
    </row>
    <row r="947">
      <c r="A947" s="38"/>
      <c r="Z947" s="39"/>
      <c r="AB947" s="39"/>
    </row>
    <row r="948">
      <c r="A948" s="38"/>
      <c r="Z948" s="39"/>
      <c r="AB948" s="39"/>
    </row>
    <row r="949">
      <c r="A949" s="38"/>
      <c r="Z949" s="39"/>
      <c r="AB949" s="39"/>
    </row>
    <row r="950">
      <c r="A950" s="38"/>
      <c r="Z950" s="39"/>
      <c r="AB950" s="39"/>
    </row>
    <row r="951">
      <c r="A951" s="38"/>
      <c r="Z951" s="39"/>
      <c r="AB951" s="39"/>
    </row>
    <row r="952">
      <c r="A952" s="38"/>
      <c r="Z952" s="39"/>
      <c r="AB952" s="39"/>
    </row>
    <row r="953">
      <c r="A953" s="38"/>
      <c r="Z953" s="39"/>
      <c r="AB953" s="39"/>
    </row>
    <row r="954">
      <c r="A954" s="38"/>
      <c r="Z954" s="39"/>
      <c r="AB954" s="39"/>
    </row>
    <row r="955">
      <c r="A955" s="38"/>
      <c r="Z955" s="39"/>
      <c r="AB955" s="39"/>
    </row>
    <row r="956">
      <c r="A956" s="38"/>
      <c r="Z956" s="39"/>
      <c r="AB956" s="39"/>
    </row>
    <row r="957">
      <c r="A957" s="38"/>
      <c r="Z957" s="39"/>
      <c r="AB957" s="39"/>
    </row>
    <row r="958">
      <c r="A958" s="38"/>
      <c r="Z958" s="39"/>
      <c r="AB958" s="39"/>
    </row>
    <row r="959">
      <c r="A959" s="38"/>
      <c r="Z959" s="39"/>
      <c r="AB959" s="39"/>
    </row>
    <row r="960">
      <c r="A960" s="38"/>
      <c r="Z960" s="39"/>
      <c r="AB960" s="39"/>
    </row>
    <row r="961">
      <c r="A961" s="38"/>
      <c r="Z961" s="39"/>
      <c r="AB961" s="39"/>
    </row>
    <row r="962">
      <c r="A962" s="38"/>
      <c r="Z962" s="39"/>
      <c r="AB962" s="39"/>
    </row>
    <row r="963">
      <c r="A963" s="38"/>
      <c r="Z963" s="39"/>
      <c r="AB963" s="39"/>
    </row>
    <row r="964">
      <c r="A964" s="38"/>
      <c r="Z964" s="39"/>
      <c r="AB964" s="39"/>
    </row>
    <row r="965">
      <c r="A965" s="38"/>
      <c r="Z965" s="39"/>
      <c r="AB965" s="39"/>
    </row>
    <row r="966">
      <c r="A966" s="38"/>
      <c r="Z966" s="39"/>
      <c r="AB966" s="39"/>
    </row>
    <row r="967">
      <c r="A967" s="38"/>
      <c r="Z967" s="39"/>
      <c r="AB967" s="39"/>
    </row>
    <row r="968">
      <c r="A968" s="38"/>
      <c r="Z968" s="39"/>
      <c r="AB968" s="39"/>
    </row>
    <row r="969">
      <c r="A969" s="38"/>
      <c r="Z969" s="39"/>
      <c r="AB969" s="39"/>
    </row>
    <row r="970">
      <c r="A970" s="38"/>
      <c r="Z970" s="39"/>
      <c r="AB970" s="39"/>
    </row>
    <row r="971">
      <c r="A971" s="38"/>
      <c r="Z971" s="39"/>
      <c r="AB971" s="39"/>
    </row>
    <row r="972">
      <c r="A972" s="38"/>
      <c r="Z972" s="39"/>
      <c r="AB972" s="39"/>
    </row>
    <row r="973">
      <c r="A973" s="38"/>
      <c r="Z973" s="39"/>
      <c r="AB973" s="39"/>
    </row>
    <row r="974">
      <c r="A974" s="38"/>
      <c r="Z974" s="39"/>
      <c r="AB974" s="39"/>
    </row>
    <row r="975">
      <c r="A975" s="38"/>
      <c r="Z975" s="39"/>
      <c r="AB975" s="39"/>
    </row>
    <row r="976">
      <c r="A976" s="38"/>
      <c r="Z976" s="39"/>
      <c r="AB976" s="39"/>
    </row>
    <row r="977">
      <c r="A977" s="38"/>
      <c r="Z977" s="39"/>
      <c r="AB977" s="39"/>
    </row>
    <row r="978">
      <c r="A978" s="38"/>
      <c r="Z978" s="39"/>
      <c r="AB978" s="39"/>
    </row>
    <row r="979">
      <c r="A979" s="38"/>
      <c r="Z979" s="39"/>
      <c r="AB979" s="39"/>
    </row>
    <row r="980">
      <c r="A980" s="38"/>
      <c r="Z980" s="39"/>
      <c r="AB980" s="39"/>
    </row>
    <row r="981">
      <c r="A981" s="38"/>
      <c r="Z981" s="39"/>
      <c r="AB981" s="39"/>
    </row>
    <row r="982">
      <c r="A982" s="38"/>
      <c r="Z982" s="39"/>
      <c r="AB982" s="39"/>
    </row>
    <row r="983">
      <c r="A983" s="38"/>
      <c r="Z983" s="39"/>
      <c r="AB983" s="39"/>
    </row>
    <row r="984">
      <c r="A984" s="38"/>
      <c r="Z984" s="39"/>
      <c r="AB984" s="39"/>
    </row>
    <row r="985">
      <c r="A985" s="38"/>
      <c r="Z985" s="39"/>
      <c r="AB985" s="39"/>
    </row>
    <row r="986">
      <c r="A986" s="38"/>
      <c r="Z986" s="39"/>
      <c r="AB986" s="39"/>
    </row>
    <row r="987">
      <c r="A987" s="38"/>
      <c r="Z987" s="39"/>
      <c r="AB987" s="39"/>
    </row>
    <row r="988">
      <c r="A988" s="38"/>
      <c r="Z988" s="39"/>
      <c r="AB988" s="39"/>
    </row>
    <row r="989">
      <c r="A989" s="38"/>
      <c r="Z989" s="39"/>
      <c r="AB989" s="39"/>
    </row>
    <row r="990">
      <c r="A990" s="38"/>
      <c r="Z990" s="39"/>
      <c r="AB990" s="39"/>
    </row>
    <row r="991">
      <c r="A991" s="38"/>
      <c r="Z991" s="39"/>
      <c r="AB991" s="39"/>
    </row>
    <row r="992">
      <c r="A992" s="38"/>
      <c r="Z992" s="39"/>
      <c r="AB992" s="39"/>
    </row>
    <row r="993">
      <c r="A993" s="38"/>
      <c r="Z993" s="39"/>
      <c r="AB993" s="39"/>
    </row>
    <row r="994">
      <c r="A994" s="38"/>
      <c r="Z994" s="39"/>
      <c r="AB994" s="39"/>
    </row>
    <row r="995">
      <c r="A995" s="38"/>
      <c r="Z995" s="39"/>
      <c r="AB995" s="39"/>
    </row>
    <row r="996">
      <c r="A996" s="38"/>
      <c r="Z996" s="39"/>
      <c r="AB996" s="39"/>
    </row>
    <row r="997">
      <c r="A997" s="38"/>
      <c r="Z997" s="39"/>
      <c r="AB997" s="39"/>
    </row>
    <row r="998">
      <c r="A998" s="38"/>
      <c r="Z998" s="39"/>
      <c r="AB998" s="39"/>
    </row>
    <row r="999">
      <c r="A999" s="38"/>
      <c r="Z999" s="39"/>
      <c r="AB999" s="39"/>
    </row>
    <row r="1000">
      <c r="A1000" s="38"/>
      <c r="Z1000" s="39"/>
      <c r="AB1000" s="39"/>
    </row>
    <row r="1001">
      <c r="A1001" s="38"/>
      <c r="Z1001" s="39"/>
      <c r="AB1001" s="39"/>
    </row>
  </sheetData>
  <mergeCells count="6">
    <mergeCell ref="B1:E1"/>
    <mergeCell ref="F1:I1"/>
    <mergeCell ref="J1:M1"/>
    <mergeCell ref="N1:Q1"/>
    <mergeCell ref="R1:U1"/>
    <mergeCell ref="V1:Y1"/>
  </mergeCells>
  <conditionalFormatting sqref="B3:X22">
    <cfRule type="cellIs" dxfId="0" priority="1" operator="equal">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hidden="1" min="4" max="7" width="12.63"/>
    <col customWidth="1" min="8" max="8" width="84.5"/>
    <col customWidth="1" min="10" max="10" width="39.88"/>
    <col customWidth="1" min="12" max="12" width="40.63"/>
    <col customWidth="1" min="13" max="13" width="52.88"/>
  </cols>
  <sheetData>
    <row r="1">
      <c r="A1" s="2" t="s">
        <v>78</v>
      </c>
      <c r="B1" s="2" t="s">
        <v>79</v>
      </c>
      <c r="C1" s="2" t="s">
        <v>80</v>
      </c>
      <c r="D1" s="2" t="s">
        <v>81</v>
      </c>
      <c r="E1" s="2" t="s">
        <v>82</v>
      </c>
      <c r="F1" s="2" t="s">
        <v>83</v>
      </c>
      <c r="G1" s="2" t="s">
        <v>84</v>
      </c>
      <c r="H1" s="41" t="s">
        <v>85</v>
      </c>
      <c r="I1" s="42" t="s">
        <v>86</v>
      </c>
      <c r="J1" s="42" t="s">
        <v>0</v>
      </c>
      <c r="K1" s="43" t="s">
        <v>87</v>
      </c>
      <c r="L1" s="42" t="s">
        <v>88</v>
      </c>
      <c r="M1" s="42" t="s">
        <v>89</v>
      </c>
    </row>
    <row r="2" hidden="1">
      <c r="A2" s="2" t="s">
        <v>90</v>
      </c>
      <c r="B2" s="44">
        <v>45387.0</v>
      </c>
      <c r="C2" s="44">
        <v>45395.0</v>
      </c>
      <c r="D2" s="2" t="s">
        <v>91</v>
      </c>
      <c r="E2" s="13">
        <v>5.0E-4</v>
      </c>
      <c r="H2" s="41" t="s">
        <v>92</v>
      </c>
      <c r="I2" s="36"/>
      <c r="J2" s="36"/>
      <c r="L2" s="36"/>
      <c r="M2" s="36"/>
    </row>
    <row r="3" hidden="1">
      <c r="A3" s="2" t="s">
        <v>93</v>
      </c>
      <c r="B3" s="44">
        <v>45405.0</v>
      </c>
      <c r="C3" s="44">
        <v>45406.0</v>
      </c>
      <c r="D3" s="2" t="s">
        <v>91</v>
      </c>
      <c r="E3" s="13">
        <v>4.0E-4</v>
      </c>
      <c r="H3" s="41" t="s">
        <v>94</v>
      </c>
      <c r="I3" s="36"/>
      <c r="J3" s="36"/>
      <c r="L3" s="36"/>
      <c r="M3" s="36"/>
    </row>
    <row r="4" hidden="1">
      <c r="A4" s="2" t="s">
        <v>95</v>
      </c>
      <c r="B4" s="44">
        <v>45400.0</v>
      </c>
      <c r="C4" s="44">
        <v>45400.0</v>
      </c>
      <c r="D4" s="2">
        <v>5.5</v>
      </c>
      <c r="E4" s="13">
        <v>5.0E-4</v>
      </c>
      <c r="H4" s="41" t="s">
        <v>96</v>
      </c>
      <c r="I4" s="36"/>
      <c r="J4" s="36"/>
      <c r="L4" s="36"/>
      <c r="M4" s="36"/>
    </row>
    <row r="5" hidden="1">
      <c r="A5" s="2" t="s">
        <v>97</v>
      </c>
      <c r="B5" s="44">
        <v>45399.0</v>
      </c>
      <c r="C5" s="44">
        <v>45399.0</v>
      </c>
      <c r="D5" s="2">
        <v>5.5</v>
      </c>
      <c r="E5" s="13">
        <v>5.0E-4</v>
      </c>
      <c r="H5" s="41" t="s">
        <v>98</v>
      </c>
      <c r="I5" s="36"/>
      <c r="J5" s="36"/>
      <c r="L5" s="36"/>
      <c r="M5" s="36"/>
    </row>
    <row r="6" hidden="1">
      <c r="A6" s="2" t="s">
        <v>99</v>
      </c>
      <c r="B6" s="44">
        <v>45399.0</v>
      </c>
      <c r="C6" s="44">
        <v>45399.0</v>
      </c>
      <c r="D6" s="2">
        <v>5.5</v>
      </c>
      <c r="E6" s="13">
        <v>5.0E-4</v>
      </c>
      <c r="H6" s="41" t="s">
        <v>100</v>
      </c>
      <c r="I6" s="36"/>
      <c r="J6" s="36"/>
      <c r="L6" s="36"/>
      <c r="M6" s="36"/>
    </row>
    <row r="7" hidden="1">
      <c r="A7" s="2" t="s">
        <v>101</v>
      </c>
      <c r="B7" s="44">
        <v>45399.0</v>
      </c>
      <c r="C7" s="44">
        <v>45399.0</v>
      </c>
      <c r="D7" s="2">
        <v>5.5</v>
      </c>
      <c r="E7" s="13">
        <v>4.0E-4</v>
      </c>
      <c r="H7" s="41" t="s">
        <v>102</v>
      </c>
      <c r="I7" s="36"/>
      <c r="J7" s="36"/>
      <c r="L7" s="36"/>
      <c r="M7" s="36"/>
    </row>
    <row r="8" hidden="1">
      <c r="A8" s="2" t="s">
        <v>103</v>
      </c>
      <c r="B8" s="44">
        <v>45399.0</v>
      </c>
      <c r="C8" s="44">
        <v>45399.0</v>
      </c>
      <c r="D8" s="2">
        <v>5.5</v>
      </c>
      <c r="E8" s="13">
        <v>5.0E-4</v>
      </c>
      <c r="H8" s="41" t="s">
        <v>104</v>
      </c>
      <c r="I8" s="36"/>
      <c r="J8" s="36"/>
      <c r="L8" s="36"/>
      <c r="M8" s="36"/>
    </row>
    <row r="9" hidden="1">
      <c r="A9" s="2" t="s">
        <v>105</v>
      </c>
      <c r="B9" s="44">
        <v>45399.0</v>
      </c>
      <c r="C9" s="44">
        <v>45399.0</v>
      </c>
      <c r="D9" s="2">
        <v>5.5</v>
      </c>
      <c r="E9" s="13">
        <v>5.0E-4</v>
      </c>
      <c r="H9" s="41" t="s">
        <v>106</v>
      </c>
      <c r="I9" s="36"/>
      <c r="J9" s="36"/>
      <c r="L9" s="36"/>
      <c r="M9" s="36"/>
    </row>
    <row r="10" hidden="1">
      <c r="A10" s="2" t="s">
        <v>107</v>
      </c>
      <c r="B10" s="44">
        <v>45399.0</v>
      </c>
      <c r="C10" s="44">
        <v>45399.0</v>
      </c>
      <c r="D10" s="2">
        <v>5.5</v>
      </c>
      <c r="E10" s="13">
        <v>4.0E-4</v>
      </c>
      <c r="H10" s="41" t="s">
        <v>108</v>
      </c>
      <c r="I10" s="36"/>
      <c r="J10" s="36"/>
      <c r="L10" s="36"/>
      <c r="M10" s="36"/>
    </row>
    <row r="11" hidden="1">
      <c r="A11" s="2" t="s">
        <v>109</v>
      </c>
      <c r="B11" s="44">
        <v>45399.0</v>
      </c>
      <c r="C11" s="44">
        <v>45399.0</v>
      </c>
      <c r="D11" s="2">
        <v>5.5</v>
      </c>
      <c r="E11" s="13">
        <v>4.0E-4</v>
      </c>
      <c r="H11" s="41" t="s">
        <v>110</v>
      </c>
      <c r="I11" s="36"/>
      <c r="J11" s="36"/>
      <c r="L11" s="36"/>
      <c r="M11" s="36"/>
    </row>
    <row r="12" hidden="1">
      <c r="A12" s="2" t="s">
        <v>111</v>
      </c>
      <c r="B12" s="44">
        <v>45399.0</v>
      </c>
      <c r="C12" s="44">
        <v>45399.0</v>
      </c>
      <c r="D12" s="2">
        <v>5.5</v>
      </c>
      <c r="E12" s="13">
        <v>4.0E-4</v>
      </c>
      <c r="H12" s="41" t="s">
        <v>112</v>
      </c>
      <c r="I12" s="36"/>
      <c r="J12" s="36"/>
      <c r="L12" s="36"/>
      <c r="M12" s="36"/>
    </row>
    <row r="13" hidden="1">
      <c r="A13" s="2" t="s">
        <v>113</v>
      </c>
      <c r="B13" s="44">
        <v>45399.0</v>
      </c>
      <c r="C13" s="44">
        <v>45399.0</v>
      </c>
      <c r="D13" s="2">
        <v>5.5</v>
      </c>
      <c r="E13" s="13">
        <v>4.0E-4</v>
      </c>
      <c r="H13" s="41" t="s">
        <v>114</v>
      </c>
      <c r="I13" s="36"/>
      <c r="J13" s="36"/>
      <c r="L13" s="36"/>
      <c r="M13" s="36"/>
    </row>
    <row r="14">
      <c r="A14" s="2" t="s">
        <v>115</v>
      </c>
      <c r="B14" s="44">
        <v>45399.0</v>
      </c>
      <c r="C14" s="44">
        <v>45399.0</v>
      </c>
      <c r="D14" s="2">
        <v>5.5</v>
      </c>
      <c r="E14" s="13">
        <v>4.0E-4</v>
      </c>
      <c r="H14" s="41" t="s">
        <v>116</v>
      </c>
      <c r="I14" s="36"/>
      <c r="J14" s="36"/>
      <c r="L14" s="36" t="s">
        <v>117</v>
      </c>
      <c r="M14" s="45" t="s">
        <v>118</v>
      </c>
    </row>
    <row r="15" hidden="1">
      <c r="A15" s="2" t="s">
        <v>119</v>
      </c>
      <c r="B15" s="44">
        <v>45399.0</v>
      </c>
      <c r="C15" s="44">
        <v>45399.0</v>
      </c>
      <c r="D15" s="2">
        <v>5.5</v>
      </c>
      <c r="E15" s="13">
        <v>4.0E-4</v>
      </c>
      <c r="H15" s="41" t="s">
        <v>120</v>
      </c>
      <c r="I15" s="36"/>
      <c r="J15" s="36"/>
      <c r="L15" s="36"/>
      <c r="M15" s="36"/>
    </row>
    <row r="16" hidden="1">
      <c r="A16" s="2" t="s">
        <v>121</v>
      </c>
      <c r="B16" s="44">
        <v>45399.0</v>
      </c>
      <c r="C16" s="44">
        <v>45399.0</v>
      </c>
      <c r="D16" s="2">
        <v>5.5</v>
      </c>
      <c r="E16" s="13">
        <v>5.0E-4</v>
      </c>
      <c r="H16" s="41" t="s">
        <v>122</v>
      </c>
      <c r="I16" s="36"/>
      <c r="J16" s="36"/>
      <c r="L16" s="36"/>
      <c r="M16" s="36"/>
    </row>
    <row r="17" hidden="1">
      <c r="A17" s="2" t="s">
        <v>123</v>
      </c>
      <c r="B17" s="44">
        <v>45399.0</v>
      </c>
      <c r="C17" s="44">
        <v>45399.0</v>
      </c>
      <c r="D17" s="2">
        <v>5.5</v>
      </c>
      <c r="E17" s="13">
        <v>5.0E-4</v>
      </c>
      <c r="H17" s="41" t="s">
        <v>124</v>
      </c>
      <c r="I17" s="36"/>
      <c r="J17" s="36"/>
      <c r="L17" s="36"/>
      <c r="M17" s="36"/>
    </row>
    <row r="18" hidden="1">
      <c r="A18" s="2" t="s">
        <v>125</v>
      </c>
      <c r="B18" s="44">
        <v>45399.0</v>
      </c>
      <c r="C18" s="44">
        <v>45399.0</v>
      </c>
      <c r="D18" s="2">
        <v>5.5</v>
      </c>
      <c r="E18" s="13">
        <v>5.0E-4</v>
      </c>
      <c r="H18" s="41" t="s">
        <v>126</v>
      </c>
      <c r="I18" s="36"/>
      <c r="J18" s="36"/>
      <c r="L18" s="36"/>
      <c r="M18" s="36"/>
    </row>
    <row r="19" hidden="1">
      <c r="A19" s="2" t="s">
        <v>127</v>
      </c>
      <c r="B19" s="44">
        <v>45399.0</v>
      </c>
      <c r="C19" s="44">
        <v>45399.0</v>
      </c>
      <c r="D19" s="2">
        <v>5.5</v>
      </c>
      <c r="E19" s="13">
        <v>5.0E-4</v>
      </c>
      <c r="H19" s="41" t="s">
        <v>128</v>
      </c>
      <c r="I19" s="36"/>
      <c r="J19" s="36"/>
      <c r="L19" s="36"/>
      <c r="M19" s="36"/>
    </row>
    <row r="20" hidden="1">
      <c r="A20" s="2" t="s">
        <v>129</v>
      </c>
      <c r="B20" s="44">
        <v>45399.0</v>
      </c>
      <c r="C20" s="44">
        <v>45399.0</v>
      </c>
      <c r="D20" s="2">
        <v>5.5</v>
      </c>
      <c r="E20" s="13">
        <v>4.0E-4</v>
      </c>
      <c r="H20" s="41" t="s">
        <v>130</v>
      </c>
      <c r="I20" s="36"/>
      <c r="J20" s="36"/>
      <c r="L20" s="36"/>
      <c r="M20" s="36"/>
    </row>
    <row r="21" hidden="1">
      <c r="A21" s="2" t="s">
        <v>131</v>
      </c>
      <c r="B21" s="44">
        <v>45399.0</v>
      </c>
      <c r="C21" s="44">
        <v>45399.0</v>
      </c>
      <c r="D21" s="2">
        <v>5.5</v>
      </c>
      <c r="E21" s="13">
        <v>4.0E-4</v>
      </c>
      <c r="H21" s="41" t="s">
        <v>132</v>
      </c>
      <c r="I21" s="36"/>
      <c r="J21" s="36"/>
      <c r="L21" s="36"/>
      <c r="M21" s="36"/>
    </row>
    <row r="22" hidden="1">
      <c r="A22" s="2" t="s">
        <v>133</v>
      </c>
      <c r="B22" s="44">
        <v>45399.0</v>
      </c>
      <c r="C22" s="44">
        <v>45399.0</v>
      </c>
      <c r="D22" s="2">
        <v>5.5</v>
      </c>
      <c r="E22" s="13">
        <v>5.0E-4</v>
      </c>
      <c r="H22" s="41" t="s">
        <v>134</v>
      </c>
      <c r="I22" s="36"/>
      <c r="J22" s="36"/>
      <c r="L22" s="36"/>
      <c r="M22" s="36"/>
    </row>
    <row r="23">
      <c r="A23" s="2" t="s">
        <v>135</v>
      </c>
      <c r="B23" s="44">
        <v>45399.0</v>
      </c>
      <c r="C23" s="44">
        <v>45399.0</v>
      </c>
      <c r="D23" s="2">
        <v>5.5</v>
      </c>
      <c r="E23" s="13">
        <v>4.0E-4</v>
      </c>
      <c r="H23" s="41" t="s">
        <v>136</v>
      </c>
      <c r="I23" s="36" t="s">
        <v>51</v>
      </c>
      <c r="J23" s="36" t="s">
        <v>72</v>
      </c>
      <c r="L23" s="36" t="s">
        <v>137</v>
      </c>
      <c r="M23" s="45" t="s">
        <v>138</v>
      </c>
    </row>
    <row r="24" hidden="1">
      <c r="A24" s="2" t="s">
        <v>139</v>
      </c>
      <c r="B24" s="44">
        <v>45399.0</v>
      </c>
      <c r="C24" s="44">
        <v>45399.0</v>
      </c>
      <c r="D24" s="2">
        <v>5.5</v>
      </c>
      <c r="E24" s="13">
        <v>4.0E-4</v>
      </c>
      <c r="H24" s="41" t="s">
        <v>140</v>
      </c>
      <c r="I24" s="36"/>
      <c r="J24" s="36"/>
      <c r="L24" s="36"/>
      <c r="M24" s="36"/>
    </row>
    <row r="25" hidden="1">
      <c r="A25" s="2" t="s">
        <v>141</v>
      </c>
      <c r="B25" s="44">
        <v>45399.0</v>
      </c>
      <c r="C25" s="44">
        <v>45399.0</v>
      </c>
      <c r="D25" s="2">
        <v>5.5</v>
      </c>
      <c r="E25" s="13">
        <v>5.0E-4</v>
      </c>
      <c r="H25" s="41" t="s">
        <v>142</v>
      </c>
      <c r="I25" s="36"/>
      <c r="J25" s="36"/>
      <c r="L25" s="36"/>
      <c r="M25" s="36"/>
    </row>
    <row r="26" hidden="1">
      <c r="A26" s="2" t="s">
        <v>143</v>
      </c>
      <c r="B26" s="44">
        <v>45399.0</v>
      </c>
      <c r="C26" s="44">
        <v>45399.0</v>
      </c>
      <c r="D26" s="2">
        <v>5.5</v>
      </c>
      <c r="E26" s="13">
        <v>5.0E-4</v>
      </c>
      <c r="H26" s="41" t="s">
        <v>144</v>
      </c>
      <c r="I26" s="36"/>
      <c r="J26" s="36"/>
      <c r="L26" s="36"/>
      <c r="M26" s="36"/>
    </row>
    <row r="27" hidden="1">
      <c r="A27" s="2" t="s">
        <v>145</v>
      </c>
      <c r="B27" s="44">
        <v>45399.0</v>
      </c>
      <c r="C27" s="44">
        <v>45399.0</v>
      </c>
      <c r="D27" s="2">
        <v>5.5</v>
      </c>
      <c r="E27" s="13">
        <v>4.0E-4</v>
      </c>
      <c r="H27" s="41" t="s">
        <v>146</v>
      </c>
      <c r="I27" s="36"/>
      <c r="J27" s="36"/>
      <c r="L27" s="36"/>
      <c r="M27" s="36"/>
    </row>
    <row r="28" hidden="1">
      <c r="A28" s="2" t="s">
        <v>147</v>
      </c>
      <c r="B28" s="44">
        <v>45399.0</v>
      </c>
      <c r="C28" s="44">
        <v>45399.0</v>
      </c>
      <c r="D28" s="2">
        <v>5.5</v>
      </c>
      <c r="E28" s="13">
        <v>5.0E-4</v>
      </c>
      <c r="H28" s="41" t="s">
        <v>148</v>
      </c>
      <c r="I28" s="36"/>
      <c r="J28" s="36"/>
      <c r="L28" s="36"/>
      <c r="M28" s="36"/>
    </row>
    <row r="29" hidden="1">
      <c r="A29" s="2" t="s">
        <v>149</v>
      </c>
      <c r="B29" s="44">
        <v>45399.0</v>
      </c>
      <c r="C29" s="44">
        <v>45399.0</v>
      </c>
      <c r="D29" s="2">
        <v>5.5</v>
      </c>
      <c r="E29" s="13">
        <v>4.0E-4</v>
      </c>
      <c r="H29" s="41" t="s">
        <v>150</v>
      </c>
      <c r="I29" s="36"/>
      <c r="J29" s="36"/>
      <c r="L29" s="36"/>
      <c r="M29" s="36"/>
    </row>
    <row r="30" hidden="1">
      <c r="A30" s="2" t="s">
        <v>151</v>
      </c>
      <c r="B30" s="44">
        <v>45399.0</v>
      </c>
      <c r="C30" s="44">
        <v>45399.0</v>
      </c>
      <c r="D30" s="2">
        <v>5.5</v>
      </c>
      <c r="E30" s="13">
        <v>5.0E-4</v>
      </c>
      <c r="H30" s="41" t="s">
        <v>152</v>
      </c>
      <c r="I30" s="36"/>
      <c r="J30" s="36"/>
      <c r="L30" s="36"/>
      <c r="M30" s="36"/>
    </row>
    <row r="31" hidden="1">
      <c r="A31" s="2" t="s">
        <v>153</v>
      </c>
      <c r="B31" s="44">
        <v>45399.0</v>
      </c>
      <c r="C31" s="44">
        <v>45399.0</v>
      </c>
      <c r="D31" s="2">
        <v>5.5</v>
      </c>
      <c r="E31" s="13">
        <v>4.0E-4</v>
      </c>
      <c r="H31" s="41" t="s">
        <v>154</v>
      </c>
      <c r="I31" s="36"/>
      <c r="J31" s="36"/>
      <c r="L31" s="36"/>
      <c r="M31" s="36"/>
    </row>
    <row r="32" hidden="1">
      <c r="A32" s="2" t="s">
        <v>155</v>
      </c>
      <c r="B32" s="44">
        <v>45399.0</v>
      </c>
      <c r="C32" s="44">
        <v>45399.0</v>
      </c>
      <c r="D32" s="2">
        <v>5.5</v>
      </c>
      <c r="E32" s="13">
        <v>4.0E-4</v>
      </c>
      <c r="H32" s="41" t="s">
        <v>156</v>
      </c>
      <c r="I32" s="36"/>
      <c r="J32" s="36"/>
      <c r="L32" s="36"/>
      <c r="M32" s="36"/>
    </row>
    <row r="33">
      <c r="A33" s="2" t="s">
        <v>157</v>
      </c>
      <c r="B33" s="44">
        <v>45399.0</v>
      </c>
      <c r="C33" s="44">
        <v>45399.0</v>
      </c>
      <c r="D33" s="2">
        <v>5.5</v>
      </c>
      <c r="E33" s="13">
        <v>4.0E-4</v>
      </c>
      <c r="H33" s="41" t="s">
        <v>158</v>
      </c>
      <c r="I33" s="36" t="s">
        <v>53</v>
      </c>
      <c r="J33" s="36" t="s">
        <v>66</v>
      </c>
      <c r="L33" s="36" t="s">
        <v>159</v>
      </c>
      <c r="M33" s="45" t="s">
        <v>160</v>
      </c>
    </row>
    <row r="34" hidden="1">
      <c r="A34" s="2" t="s">
        <v>161</v>
      </c>
      <c r="B34" s="44">
        <v>45399.0</v>
      </c>
      <c r="C34" s="44">
        <v>45399.0</v>
      </c>
      <c r="D34" s="2">
        <v>5.5</v>
      </c>
      <c r="E34" s="13">
        <v>4.0E-4</v>
      </c>
      <c r="H34" s="41" t="s">
        <v>162</v>
      </c>
      <c r="I34" s="36"/>
      <c r="J34" s="36"/>
      <c r="L34" s="36"/>
      <c r="M34" s="36"/>
    </row>
    <row r="35" hidden="1">
      <c r="A35" s="2" t="s">
        <v>163</v>
      </c>
      <c r="B35" s="44">
        <v>45399.0</v>
      </c>
      <c r="C35" s="44">
        <v>45399.0</v>
      </c>
      <c r="D35" s="2">
        <v>5.5</v>
      </c>
      <c r="E35" s="13">
        <v>4.0E-4</v>
      </c>
      <c r="H35" s="41" t="s">
        <v>164</v>
      </c>
      <c r="I35" s="36"/>
      <c r="J35" s="36"/>
      <c r="L35" s="36"/>
      <c r="M35" s="36"/>
    </row>
    <row r="36" hidden="1">
      <c r="A36" s="2" t="s">
        <v>165</v>
      </c>
      <c r="B36" s="44">
        <v>45399.0</v>
      </c>
      <c r="C36" s="44">
        <v>45399.0</v>
      </c>
      <c r="D36" s="2">
        <v>5.5</v>
      </c>
      <c r="E36" s="13">
        <v>4.0E-4</v>
      </c>
      <c r="H36" s="41" t="s">
        <v>166</v>
      </c>
      <c r="I36" s="36"/>
      <c r="J36" s="36"/>
      <c r="L36" s="36"/>
      <c r="M36" s="36"/>
    </row>
    <row r="37" hidden="1">
      <c r="A37" s="2" t="s">
        <v>167</v>
      </c>
      <c r="B37" s="44">
        <v>45399.0</v>
      </c>
      <c r="C37" s="44">
        <v>45399.0</v>
      </c>
      <c r="D37" s="2">
        <v>5.5</v>
      </c>
      <c r="E37" s="13">
        <v>5.0E-4</v>
      </c>
      <c r="H37" s="41" t="s">
        <v>168</v>
      </c>
      <c r="I37" s="36"/>
      <c r="J37" s="36"/>
      <c r="L37" s="36"/>
      <c r="M37" s="36"/>
    </row>
    <row r="38" hidden="1">
      <c r="A38" s="2" t="s">
        <v>169</v>
      </c>
      <c r="B38" s="44">
        <v>45399.0</v>
      </c>
      <c r="C38" s="44">
        <v>45399.0</v>
      </c>
      <c r="D38" s="2">
        <v>5.5</v>
      </c>
      <c r="E38" s="13">
        <v>4.0E-4</v>
      </c>
      <c r="H38" s="41" t="s">
        <v>170</v>
      </c>
      <c r="I38" s="36"/>
      <c r="J38" s="36"/>
      <c r="L38" s="36"/>
      <c r="M38" s="36"/>
    </row>
    <row r="39" hidden="1">
      <c r="A39" s="2" t="s">
        <v>171</v>
      </c>
      <c r="B39" s="44">
        <v>45399.0</v>
      </c>
      <c r="C39" s="44">
        <v>45399.0</v>
      </c>
      <c r="D39" s="2">
        <v>5.5</v>
      </c>
      <c r="E39" s="13">
        <v>5.0E-4</v>
      </c>
      <c r="H39" s="41" t="s">
        <v>172</v>
      </c>
      <c r="I39" s="36"/>
      <c r="J39" s="36"/>
      <c r="L39" s="36"/>
      <c r="M39" s="36"/>
    </row>
    <row r="40" hidden="1">
      <c r="A40" s="2" t="s">
        <v>173</v>
      </c>
      <c r="B40" s="44">
        <v>45399.0</v>
      </c>
      <c r="C40" s="44">
        <v>45399.0</v>
      </c>
      <c r="D40" s="2">
        <v>5.5</v>
      </c>
      <c r="E40" s="13">
        <v>4.0E-4</v>
      </c>
      <c r="H40" s="41" t="s">
        <v>174</v>
      </c>
      <c r="I40" s="36"/>
      <c r="J40" s="36"/>
      <c r="L40" s="36"/>
      <c r="M40" s="36"/>
    </row>
    <row r="41" hidden="1">
      <c r="A41" s="2" t="s">
        <v>175</v>
      </c>
      <c r="B41" s="44">
        <v>45399.0</v>
      </c>
      <c r="C41" s="44">
        <v>45399.0</v>
      </c>
      <c r="D41" s="2">
        <v>5.5</v>
      </c>
      <c r="E41" s="13">
        <v>5.0E-4</v>
      </c>
      <c r="H41" s="41" t="s">
        <v>176</v>
      </c>
      <c r="I41" s="36"/>
      <c r="J41" s="36"/>
      <c r="L41" s="36"/>
      <c r="M41" s="36"/>
    </row>
    <row r="42" hidden="1">
      <c r="A42" s="2" t="s">
        <v>177</v>
      </c>
      <c r="B42" s="44">
        <v>45399.0</v>
      </c>
      <c r="C42" s="44">
        <v>45399.0</v>
      </c>
      <c r="D42" s="2">
        <v>5.5</v>
      </c>
      <c r="E42" s="13">
        <v>5.0E-4</v>
      </c>
      <c r="H42" s="41" t="s">
        <v>178</v>
      </c>
      <c r="I42" s="36"/>
      <c r="J42" s="36"/>
      <c r="L42" s="36"/>
      <c r="M42" s="36"/>
    </row>
    <row r="43">
      <c r="A43" s="2" t="s">
        <v>179</v>
      </c>
      <c r="B43" s="44">
        <v>45399.0</v>
      </c>
      <c r="C43" s="44">
        <v>45399.0</v>
      </c>
      <c r="D43" s="2">
        <v>5.5</v>
      </c>
      <c r="E43" s="13">
        <v>4.0E-4</v>
      </c>
      <c r="H43" s="41" t="s">
        <v>180</v>
      </c>
      <c r="I43" s="46" t="s">
        <v>52</v>
      </c>
      <c r="J43" s="36" t="s">
        <v>73</v>
      </c>
      <c r="L43" s="36" t="s">
        <v>181</v>
      </c>
      <c r="M43" s="36"/>
    </row>
    <row r="44" hidden="1">
      <c r="A44" s="2" t="s">
        <v>182</v>
      </c>
      <c r="B44" s="44">
        <v>45399.0</v>
      </c>
      <c r="C44" s="44">
        <v>45399.0</v>
      </c>
      <c r="D44" s="2">
        <v>5.5</v>
      </c>
      <c r="E44" s="13">
        <v>5.0E-4</v>
      </c>
      <c r="H44" s="41" t="s">
        <v>183</v>
      </c>
      <c r="I44" s="36"/>
      <c r="J44" s="36"/>
      <c r="L44" s="36"/>
      <c r="M44" s="36"/>
    </row>
    <row r="45" hidden="1">
      <c r="A45" s="2" t="s">
        <v>184</v>
      </c>
      <c r="B45" s="44">
        <v>45399.0</v>
      </c>
      <c r="C45" s="44">
        <v>45399.0</v>
      </c>
      <c r="D45" s="2">
        <v>5.5</v>
      </c>
      <c r="E45" s="13">
        <v>5.0E-4</v>
      </c>
      <c r="H45" s="41" t="s">
        <v>185</v>
      </c>
      <c r="I45" s="36"/>
      <c r="J45" s="36"/>
      <c r="L45" s="36"/>
      <c r="M45" s="36"/>
    </row>
    <row r="46" hidden="1">
      <c r="A46" s="2" t="s">
        <v>186</v>
      </c>
      <c r="B46" s="44">
        <v>45399.0</v>
      </c>
      <c r="C46" s="44">
        <v>45399.0</v>
      </c>
      <c r="D46" s="2">
        <v>5.5</v>
      </c>
      <c r="E46" s="13">
        <v>5.0E-4</v>
      </c>
      <c r="H46" s="41" t="s">
        <v>187</v>
      </c>
      <c r="I46" s="36"/>
      <c r="J46" s="36"/>
      <c r="L46" s="36"/>
      <c r="M46" s="36"/>
    </row>
    <row r="47" hidden="1">
      <c r="A47" s="2" t="s">
        <v>188</v>
      </c>
      <c r="B47" s="44">
        <v>45399.0</v>
      </c>
      <c r="C47" s="44">
        <v>45399.0</v>
      </c>
      <c r="D47" s="2">
        <v>5.5</v>
      </c>
      <c r="E47" s="13">
        <v>4.0E-4</v>
      </c>
      <c r="H47" s="41" t="s">
        <v>189</v>
      </c>
      <c r="I47" s="36"/>
      <c r="J47" s="36"/>
      <c r="L47" s="36"/>
      <c r="M47" s="36"/>
    </row>
    <row r="48" hidden="1">
      <c r="A48" s="2" t="s">
        <v>190</v>
      </c>
      <c r="B48" s="44">
        <v>45399.0</v>
      </c>
      <c r="C48" s="44">
        <v>45399.0</v>
      </c>
      <c r="D48" s="2">
        <v>5.5</v>
      </c>
      <c r="E48" s="13">
        <v>5.0E-4</v>
      </c>
      <c r="H48" s="41" t="s">
        <v>191</v>
      </c>
      <c r="I48" s="36"/>
      <c r="J48" s="36"/>
      <c r="L48" s="36"/>
      <c r="M48" s="36"/>
    </row>
    <row r="49" hidden="1">
      <c r="A49" s="2" t="s">
        <v>192</v>
      </c>
      <c r="B49" s="44">
        <v>45399.0</v>
      </c>
      <c r="C49" s="44">
        <v>45399.0</v>
      </c>
      <c r="D49" s="2">
        <v>5.5</v>
      </c>
      <c r="E49" s="13">
        <v>4.0E-4</v>
      </c>
      <c r="H49" s="41" t="s">
        <v>193</v>
      </c>
      <c r="I49" s="36"/>
      <c r="J49" s="36"/>
      <c r="L49" s="36"/>
      <c r="M49" s="36"/>
    </row>
    <row r="50" hidden="1">
      <c r="A50" s="2" t="s">
        <v>194</v>
      </c>
      <c r="B50" s="44">
        <v>45399.0</v>
      </c>
      <c r="C50" s="44">
        <v>45399.0</v>
      </c>
      <c r="D50" s="2">
        <v>5.5</v>
      </c>
      <c r="E50" s="13">
        <v>5.0E-4</v>
      </c>
      <c r="H50" s="41" t="s">
        <v>195</v>
      </c>
      <c r="I50" s="36"/>
      <c r="J50" s="36"/>
      <c r="L50" s="36"/>
      <c r="M50" s="36"/>
    </row>
    <row r="51">
      <c r="A51" s="2" t="s">
        <v>196</v>
      </c>
      <c r="B51" s="44">
        <v>45399.0</v>
      </c>
      <c r="C51" s="44">
        <v>45399.0</v>
      </c>
      <c r="D51" s="2">
        <v>5.5</v>
      </c>
      <c r="E51" s="13">
        <v>4.0E-4</v>
      </c>
      <c r="H51" s="41" t="s">
        <v>197</v>
      </c>
      <c r="I51" s="36" t="s">
        <v>53</v>
      </c>
      <c r="J51" s="36" t="s">
        <v>66</v>
      </c>
      <c r="L51" s="36" t="s">
        <v>198</v>
      </c>
      <c r="M51" s="36"/>
    </row>
    <row r="52" hidden="1">
      <c r="A52" s="2" t="s">
        <v>199</v>
      </c>
      <c r="B52" s="44">
        <v>45399.0</v>
      </c>
      <c r="C52" s="44">
        <v>45399.0</v>
      </c>
      <c r="D52" s="2">
        <v>5.5</v>
      </c>
      <c r="E52" s="13">
        <v>5.0E-4</v>
      </c>
      <c r="H52" s="41" t="s">
        <v>200</v>
      </c>
      <c r="I52" s="36"/>
      <c r="J52" s="36"/>
      <c r="L52" s="36"/>
      <c r="M52" s="36"/>
    </row>
    <row r="53" hidden="1">
      <c r="A53" s="2" t="s">
        <v>201</v>
      </c>
      <c r="B53" s="44">
        <v>45399.0</v>
      </c>
      <c r="C53" s="44">
        <v>45399.0</v>
      </c>
      <c r="D53" s="2">
        <v>5.5</v>
      </c>
      <c r="E53" s="13">
        <v>4.0E-4</v>
      </c>
      <c r="H53" s="41" t="s">
        <v>202</v>
      </c>
      <c r="I53" s="36"/>
      <c r="J53" s="36"/>
      <c r="L53" s="36"/>
      <c r="M53" s="36"/>
    </row>
    <row r="54" hidden="1">
      <c r="A54" s="2" t="s">
        <v>203</v>
      </c>
      <c r="B54" s="44">
        <v>45399.0</v>
      </c>
      <c r="C54" s="44">
        <v>45399.0</v>
      </c>
      <c r="D54" s="2">
        <v>5.5</v>
      </c>
      <c r="E54" s="13">
        <v>5.0E-4</v>
      </c>
      <c r="H54" s="41" t="s">
        <v>204</v>
      </c>
      <c r="I54" s="36"/>
      <c r="J54" s="36"/>
      <c r="L54" s="36"/>
      <c r="M54" s="36"/>
    </row>
    <row r="55" hidden="1">
      <c r="A55" s="2" t="s">
        <v>205</v>
      </c>
      <c r="B55" s="44">
        <v>45399.0</v>
      </c>
      <c r="C55" s="44">
        <v>45399.0</v>
      </c>
      <c r="D55" s="2">
        <v>5.5</v>
      </c>
      <c r="E55" s="13">
        <v>4.0E-4</v>
      </c>
      <c r="H55" s="41" t="s">
        <v>206</v>
      </c>
      <c r="I55" s="36"/>
      <c r="J55" s="36"/>
      <c r="L55" s="36"/>
      <c r="M55" s="36"/>
    </row>
    <row r="56" hidden="1">
      <c r="A56" s="2" t="s">
        <v>207</v>
      </c>
      <c r="B56" s="44">
        <v>45399.0</v>
      </c>
      <c r="C56" s="44">
        <v>45399.0</v>
      </c>
      <c r="D56" s="2">
        <v>5.5</v>
      </c>
      <c r="E56" s="13">
        <v>4.0E-4</v>
      </c>
      <c r="H56" s="41" t="s">
        <v>208</v>
      </c>
      <c r="I56" s="36"/>
      <c r="J56" s="36"/>
      <c r="L56" s="36"/>
      <c r="M56" s="36"/>
    </row>
    <row r="57" hidden="1">
      <c r="A57" s="2" t="s">
        <v>209</v>
      </c>
      <c r="B57" s="44">
        <v>45399.0</v>
      </c>
      <c r="C57" s="44">
        <v>45399.0</v>
      </c>
      <c r="D57" s="2">
        <v>5.5</v>
      </c>
      <c r="E57" s="13">
        <v>5.0E-4</v>
      </c>
      <c r="H57" s="41" t="s">
        <v>210</v>
      </c>
      <c r="I57" s="36"/>
      <c r="J57" s="36"/>
      <c r="L57" s="36"/>
      <c r="M57" s="36"/>
    </row>
    <row r="58" hidden="1">
      <c r="A58" s="2" t="s">
        <v>211</v>
      </c>
      <c r="B58" s="44">
        <v>45399.0</v>
      </c>
      <c r="C58" s="44">
        <v>45399.0</v>
      </c>
      <c r="D58" s="2">
        <v>5.5</v>
      </c>
      <c r="E58" s="13">
        <v>5.0E-4</v>
      </c>
      <c r="H58" s="41" t="s">
        <v>212</v>
      </c>
      <c r="I58" s="36"/>
      <c r="J58" s="36"/>
      <c r="L58" s="36"/>
      <c r="M58" s="36"/>
    </row>
    <row r="59" hidden="1">
      <c r="A59" s="2" t="s">
        <v>213</v>
      </c>
      <c r="B59" s="44">
        <v>45399.0</v>
      </c>
      <c r="C59" s="44">
        <v>45399.0</v>
      </c>
      <c r="D59" s="2">
        <v>5.5</v>
      </c>
      <c r="E59" s="13">
        <v>5.0E-4</v>
      </c>
      <c r="H59" s="41" t="s">
        <v>214</v>
      </c>
      <c r="I59" s="36"/>
      <c r="J59" s="36"/>
      <c r="L59" s="36"/>
      <c r="M59" s="36"/>
    </row>
    <row r="60" hidden="1">
      <c r="A60" s="2" t="s">
        <v>215</v>
      </c>
      <c r="B60" s="44">
        <v>45399.0</v>
      </c>
      <c r="C60" s="44">
        <v>45399.0</v>
      </c>
      <c r="D60" s="2">
        <v>5.5</v>
      </c>
      <c r="E60" s="13">
        <v>4.0E-4</v>
      </c>
      <c r="H60" s="41" t="s">
        <v>216</v>
      </c>
      <c r="I60" s="36"/>
      <c r="J60" s="36"/>
      <c r="L60" s="36"/>
      <c r="M60" s="36"/>
    </row>
    <row r="61" hidden="1">
      <c r="A61" s="2" t="s">
        <v>217</v>
      </c>
      <c r="B61" s="44">
        <v>45399.0</v>
      </c>
      <c r="C61" s="44">
        <v>45399.0</v>
      </c>
      <c r="D61" s="2">
        <v>5.5</v>
      </c>
      <c r="E61" s="13">
        <v>5.0E-4</v>
      </c>
      <c r="H61" s="41" t="s">
        <v>218</v>
      </c>
      <c r="I61" s="36"/>
      <c r="J61" s="36"/>
      <c r="L61" s="36"/>
      <c r="M61" s="36"/>
    </row>
    <row r="62" hidden="1">
      <c r="A62" s="2" t="s">
        <v>219</v>
      </c>
      <c r="B62" s="44">
        <v>45399.0</v>
      </c>
      <c r="C62" s="44">
        <v>45399.0</v>
      </c>
      <c r="D62" s="2">
        <v>5.5</v>
      </c>
      <c r="E62" s="13">
        <v>4.0E-4</v>
      </c>
      <c r="H62" s="41" t="s">
        <v>220</v>
      </c>
      <c r="I62" s="36"/>
      <c r="J62" s="36"/>
      <c r="L62" s="36"/>
      <c r="M62" s="36"/>
    </row>
    <row r="63" hidden="1">
      <c r="A63" s="2" t="s">
        <v>221</v>
      </c>
      <c r="B63" s="44">
        <v>45399.0</v>
      </c>
      <c r="C63" s="44">
        <v>45399.0</v>
      </c>
      <c r="D63" s="2">
        <v>5.5</v>
      </c>
      <c r="E63" s="13">
        <v>5.0E-4</v>
      </c>
      <c r="H63" s="41" t="s">
        <v>222</v>
      </c>
      <c r="I63" s="36"/>
      <c r="J63" s="36"/>
      <c r="L63" s="36"/>
      <c r="M63" s="36"/>
    </row>
    <row r="64" hidden="1">
      <c r="A64" s="2" t="s">
        <v>223</v>
      </c>
      <c r="B64" s="44">
        <v>45399.0</v>
      </c>
      <c r="C64" s="44">
        <v>45399.0</v>
      </c>
      <c r="D64" s="2">
        <v>5.5</v>
      </c>
      <c r="E64" s="13">
        <v>4.0E-4</v>
      </c>
      <c r="H64" s="41" t="s">
        <v>224</v>
      </c>
      <c r="I64" s="36"/>
      <c r="J64" s="36"/>
      <c r="L64" s="36"/>
      <c r="M64" s="36"/>
    </row>
    <row r="65" hidden="1">
      <c r="A65" s="2" t="s">
        <v>225</v>
      </c>
      <c r="B65" s="44">
        <v>45399.0</v>
      </c>
      <c r="C65" s="44">
        <v>45399.0</v>
      </c>
      <c r="D65" s="2">
        <v>5.5</v>
      </c>
      <c r="E65" s="13">
        <v>4.0E-4</v>
      </c>
      <c r="H65" s="41" t="s">
        <v>226</v>
      </c>
      <c r="I65" s="36"/>
      <c r="J65" s="36"/>
      <c r="L65" s="36"/>
      <c r="M65" s="36"/>
    </row>
    <row r="66" hidden="1">
      <c r="A66" s="2" t="s">
        <v>227</v>
      </c>
      <c r="B66" s="44">
        <v>45399.0</v>
      </c>
      <c r="C66" s="44">
        <v>45399.0</v>
      </c>
      <c r="D66" s="2">
        <v>5.5</v>
      </c>
      <c r="E66" s="13">
        <v>5.0E-4</v>
      </c>
      <c r="H66" s="41" t="s">
        <v>228</v>
      </c>
      <c r="I66" s="36"/>
      <c r="J66" s="36"/>
      <c r="L66" s="36"/>
      <c r="M66" s="36"/>
    </row>
    <row r="67" hidden="1">
      <c r="A67" s="2" t="s">
        <v>229</v>
      </c>
      <c r="B67" s="44">
        <v>45399.0</v>
      </c>
      <c r="C67" s="44">
        <v>45399.0</v>
      </c>
      <c r="D67" s="2">
        <v>5.5</v>
      </c>
      <c r="E67" s="13">
        <v>4.0E-4</v>
      </c>
      <c r="H67" s="41" t="s">
        <v>230</v>
      </c>
      <c r="I67" s="36"/>
      <c r="J67" s="36"/>
      <c r="L67" s="36"/>
      <c r="M67" s="36"/>
    </row>
    <row r="68" hidden="1">
      <c r="A68" s="2" t="s">
        <v>231</v>
      </c>
      <c r="B68" s="44">
        <v>45399.0</v>
      </c>
      <c r="C68" s="44">
        <v>45399.0</v>
      </c>
      <c r="D68" s="2">
        <v>5.5</v>
      </c>
      <c r="E68" s="13">
        <v>5.0E-4</v>
      </c>
      <c r="H68" s="41" t="s">
        <v>232</v>
      </c>
      <c r="I68" s="36"/>
      <c r="J68" s="36"/>
      <c r="L68" s="36"/>
      <c r="M68" s="36"/>
    </row>
    <row r="69" hidden="1">
      <c r="A69" s="2" t="s">
        <v>233</v>
      </c>
      <c r="B69" s="44">
        <v>45399.0</v>
      </c>
      <c r="C69" s="44">
        <v>45399.0</v>
      </c>
      <c r="D69" s="2">
        <v>5.5</v>
      </c>
      <c r="E69" s="13">
        <v>4.0E-4</v>
      </c>
      <c r="H69" s="41" t="s">
        <v>234</v>
      </c>
      <c r="I69" s="36"/>
      <c r="J69" s="36"/>
      <c r="L69" s="36"/>
      <c r="M69" s="36"/>
    </row>
    <row r="70" hidden="1">
      <c r="A70" s="2" t="s">
        <v>235</v>
      </c>
      <c r="B70" s="44">
        <v>45399.0</v>
      </c>
      <c r="C70" s="44">
        <v>45399.0</v>
      </c>
      <c r="D70" s="2">
        <v>5.5</v>
      </c>
      <c r="E70" s="13">
        <v>5.0E-4</v>
      </c>
      <c r="H70" s="41" t="s">
        <v>236</v>
      </c>
      <c r="I70" s="36"/>
      <c r="J70" s="36"/>
      <c r="L70" s="36"/>
      <c r="M70" s="36"/>
    </row>
    <row r="71" hidden="1">
      <c r="A71" s="2" t="s">
        <v>237</v>
      </c>
      <c r="B71" s="44">
        <v>45399.0</v>
      </c>
      <c r="C71" s="44">
        <v>45399.0</v>
      </c>
      <c r="D71" s="2">
        <v>5.5</v>
      </c>
      <c r="E71" s="13">
        <v>5.0E-4</v>
      </c>
      <c r="H71" s="41" t="s">
        <v>238</v>
      </c>
      <c r="I71" s="36"/>
      <c r="J71" s="36"/>
      <c r="L71" s="36"/>
      <c r="M71" s="36"/>
    </row>
    <row r="72" hidden="1">
      <c r="A72" s="2" t="s">
        <v>239</v>
      </c>
      <c r="B72" s="44">
        <v>45399.0</v>
      </c>
      <c r="C72" s="44">
        <v>45399.0</v>
      </c>
      <c r="D72" s="2">
        <v>5.5</v>
      </c>
      <c r="E72" s="13">
        <v>4.0E-4</v>
      </c>
      <c r="H72" s="41" t="s">
        <v>240</v>
      </c>
      <c r="I72" s="36"/>
      <c r="J72" s="36"/>
      <c r="L72" s="36"/>
      <c r="M72" s="36"/>
    </row>
    <row r="73">
      <c r="A73" s="2" t="s">
        <v>241</v>
      </c>
      <c r="B73" s="44">
        <v>45399.0</v>
      </c>
      <c r="C73" s="44">
        <v>45399.0</v>
      </c>
      <c r="D73" s="2">
        <v>5.5</v>
      </c>
      <c r="E73" s="13">
        <v>4.0E-4</v>
      </c>
      <c r="H73" s="41" t="s">
        <v>242</v>
      </c>
      <c r="I73" s="36"/>
      <c r="J73" s="36"/>
      <c r="L73" s="36" t="s">
        <v>243</v>
      </c>
      <c r="M73" s="36"/>
    </row>
    <row r="74" hidden="1">
      <c r="A74" s="2" t="s">
        <v>244</v>
      </c>
      <c r="B74" s="44">
        <v>45399.0</v>
      </c>
      <c r="C74" s="44">
        <v>45399.0</v>
      </c>
      <c r="D74" s="2">
        <v>5.5</v>
      </c>
      <c r="E74" s="13">
        <v>5.0E-4</v>
      </c>
      <c r="H74" s="41" t="s">
        <v>245</v>
      </c>
      <c r="I74" s="36"/>
      <c r="J74" s="36"/>
      <c r="L74" s="36"/>
      <c r="M74" s="36"/>
    </row>
    <row r="75" hidden="1">
      <c r="A75" s="2" t="s">
        <v>246</v>
      </c>
      <c r="B75" s="44">
        <v>45399.0</v>
      </c>
      <c r="C75" s="44">
        <v>45399.0</v>
      </c>
      <c r="D75" s="2">
        <v>5.5</v>
      </c>
      <c r="E75" s="13">
        <v>4.0E-4</v>
      </c>
      <c r="H75" s="41" t="s">
        <v>247</v>
      </c>
      <c r="I75" s="36"/>
      <c r="J75" s="36"/>
      <c r="L75" s="36"/>
      <c r="M75" s="36"/>
    </row>
    <row r="76" hidden="1">
      <c r="A76" s="2" t="s">
        <v>248</v>
      </c>
      <c r="B76" s="44">
        <v>45399.0</v>
      </c>
      <c r="C76" s="44">
        <v>45399.0</v>
      </c>
      <c r="D76" s="2">
        <v>5.5</v>
      </c>
      <c r="E76" s="13">
        <v>5.0E-4</v>
      </c>
      <c r="H76" s="41" t="s">
        <v>249</v>
      </c>
      <c r="I76" s="36"/>
      <c r="J76" s="36"/>
      <c r="L76" s="36"/>
      <c r="M76" s="36"/>
    </row>
    <row r="77" hidden="1">
      <c r="A77" s="2" t="s">
        <v>250</v>
      </c>
      <c r="B77" s="44">
        <v>45399.0</v>
      </c>
      <c r="C77" s="44">
        <v>45399.0</v>
      </c>
      <c r="D77" s="2">
        <v>5.5</v>
      </c>
      <c r="E77" s="13">
        <v>5.0E-4</v>
      </c>
      <c r="H77" s="41" t="s">
        <v>251</v>
      </c>
      <c r="I77" s="36"/>
      <c r="J77" s="36"/>
      <c r="L77" s="36"/>
      <c r="M77" s="36"/>
    </row>
    <row r="78" hidden="1">
      <c r="A78" s="2" t="s">
        <v>252</v>
      </c>
      <c r="B78" s="44">
        <v>45399.0</v>
      </c>
      <c r="C78" s="44">
        <v>45399.0</v>
      </c>
      <c r="D78" s="2">
        <v>5.5</v>
      </c>
      <c r="E78" s="13">
        <v>5.0E-4</v>
      </c>
      <c r="H78" s="41" t="s">
        <v>253</v>
      </c>
      <c r="I78" s="36"/>
      <c r="J78" s="36"/>
      <c r="L78" s="36"/>
      <c r="M78" s="36"/>
    </row>
    <row r="79" hidden="1">
      <c r="A79" s="2" t="s">
        <v>254</v>
      </c>
      <c r="B79" s="44">
        <v>45399.0</v>
      </c>
      <c r="C79" s="44">
        <v>45399.0</v>
      </c>
      <c r="D79" s="2">
        <v>5.5</v>
      </c>
      <c r="E79" s="13">
        <v>4.0E-4</v>
      </c>
      <c r="H79" s="41" t="s">
        <v>255</v>
      </c>
      <c r="I79" s="36"/>
      <c r="J79" s="36"/>
      <c r="L79" s="36"/>
      <c r="M79" s="36"/>
    </row>
    <row r="80" hidden="1">
      <c r="A80" s="2" t="s">
        <v>256</v>
      </c>
      <c r="B80" s="44">
        <v>45399.0</v>
      </c>
      <c r="C80" s="44">
        <v>45399.0</v>
      </c>
      <c r="D80" s="2">
        <v>5.5</v>
      </c>
      <c r="E80" s="13">
        <v>4.0E-4</v>
      </c>
      <c r="H80" s="41" t="s">
        <v>257</v>
      </c>
      <c r="I80" s="36"/>
      <c r="J80" s="36"/>
      <c r="L80" s="36"/>
      <c r="M80" s="36"/>
    </row>
    <row r="81" hidden="1">
      <c r="A81" s="2" t="s">
        <v>258</v>
      </c>
      <c r="B81" s="44">
        <v>45399.0</v>
      </c>
      <c r="C81" s="44">
        <v>45399.0</v>
      </c>
      <c r="D81" s="2">
        <v>5.5</v>
      </c>
      <c r="E81" s="13">
        <v>5.0E-4</v>
      </c>
      <c r="H81" s="41" t="s">
        <v>259</v>
      </c>
      <c r="I81" s="36"/>
      <c r="J81" s="36"/>
      <c r="L81" s="36"/>
      <c r="M81" s="36"/>
    </row>
    <row r="82" hidden="1">
      <c r="A82" s="2" t="s">
        <v>260</v>
      </c>
      <c r="B82" s="44">
        <v>45387.0</v>
      </c>
      <c r="C82" s="44">
        <v>45395.0</v>
      </c>
      <c r="D82" s="2" t="s">
        <v>91</v>
      </c>
      <c r="E82" s="13">
        <v>5.0E-4</v>
      </c>
      <c r="H82" s="41" t="s">
        <v>261</v>
      </c>
      <c r="I82" s="36"/>
      <c r="J82" s="36"/>
      <c r="L82" s="36"/>
      <c r="M82" s="36"/>
    </row>
    <row r="83" hidden="1">
      <c r="A83" s="2" t="s">
        <v>262</v>
      </c>
      <c r="B83" s="44">
        <v>45387.0</v>
      </c>
      <c r="C83" s="44">
        <v>45395.0</v>
      </c>
      <c r="D83" s="2" t="s">
        <v>91</v>
      </c>
      <c r="E83" s="13">
        <v>5.0E-4</v>
      </c>
      <c r="H83" s="41" t="s">
        <v>263</v>
      </c>
      <c r="I83" s="36"/>
      <c r="J83" s="36"/>
      <c r="L83" s="36"/>
      <c r="M83" s="36"/>
    </row>
    <row r="84" hidden="1">
      <c r="A84" s="2" t="s">
        <v>264</v>
      </c>
      <c r="B84" s="44">
        <v>45387.0</v>
      </c>
      <c r="C84" s="44">
        <v>45395.0</v>
      </c>
      <c r="D84" s="2" t="s">
        <v>91</v>
      </c>
      <c r="E84" s="13">
        <v>5.0E-4</v>
      </c>
      <c r="H84" s="41" t="s">
        <v>265</v>
      </c>
      <c r="I84" s="36"/>
      <c r="J84" s="36"/>
      <c r="L84" s="36"/>
      <c r="M84" s="36"/>
    </row>
    <row r="85" hidden="1">
      <c r="A85" s="2" t="s">
        <v>266</v>
      </c>
      <c r="B85" s="44">
        <v>45390.0</v>
      </c>
      <c r="C85" s="44">
        <v>45396.0</v>
      </c>
      <c r="D85" s="2" t="s">
        <v>91</v>
      </c>
      <c r="E85" s="13">
        <v>5.0E-4</v>
      </c>
      <c r="H85" s="41" t="s">
        <v>267</v>
      </c>
      <c r="I85" s="36"/>
      <c r="J85" s="36"/>
      <c r="L85" s="36"/>
      <c r="M85" s="36"/>
    </row>
    <row r="86" hidden="1">
      <c r="A86" s="2" t="s">
        <v>268</v>
      </c>
      <c r="B86" s="44">
        <v>45387.0</v>
      </c>
      <c r="C86" s="44">
        <v>45395.0</v>
      </c>
      <c r="D86" s="2" t="s">
        <v>91</v>
      </c>
      <c r="E86" s="13">
        <v>5.0E-4</v>
      </c>
      <c r="H86" s="41" t="s">
        <v>269</v>
      </c>
      <c r="I86" s="36"/>
      <c r="J86" s="36"/>
      <c r="L86" s="36"/>
      <c r="M86" s="36"/>
    </row>
    <row r="87" hidden="1">
      <c r="A87" s="2" t="s">
        <v>270</v>
      </c>
      <c r="B87" s="44">
        <v>45386.0</v>
      </c>
      <c r="C87" s="44">
        <v>45386.0</v>
      </c>
      <c r="D87" s="2">
        <v>5.5</v>
      </c>
      <c r="E87" s="13">
        <v>4.0E-4</v>
      </c>
      <c r="H87" s="41" t="s">
        <v>271</v>
      </c>
      <c r="I87" s="36"/>
      <c r="J87" s="36"/>
      <c r="L87" s="36"/>
      <c r="M87" s="36"/>
    </row>
    <row r="88" hidden="1">
      <c r="A88" s="2" t="s">
        <v>272</v>
      </c>
      <c r="B88" s="44">
        <v>45386.0</v>
      </c>
      <c r="C88" s="44">
        <v>45386.0</v>
      </c>
      <c r="D88" s="2">
        <v>5.5</v>
      </c>
      <c r="E88" s="13">
        <v>5.0E-4</v>
      </c>
      <c r="H88" s="41" t="s">
        <v>273</v>
      </c>
      <c r="I88" s="36"/>
      <c r="J88" s="36"/>
      <c r="L88" s="36"/>
      <c r="M88" s="36"/>
    </row>
    <row r="89" hidden="1">
      <c r="A89" s="2" t="s">
        <v>274</v>
      </c>
      <c r="B89" s="44">
        <v>45386.0</v>
      </c>
      <c r="C89" s="44">
        <v>45386.0</v>
      </c>
      <c r="D89" s="2">
        <v>5.5</v>
      </c>
      <c r="E89" s="13">
        <v>4.0E-4</v>
      </c>
      <c r="H89" s="41" t="s">
        <v>275</v>
      </c>
      <c r="I89" s="36"/>
      <c r="J89" s="36"/>
      <c r="L89" s="36"/>
      <c r="M89" s="36"/>
    </row>
    <row r="90" hidden="1">
      <c r="A90" s="2" t="s">
        <v>276</v>
      </c>
      <c r="B90" s="44">
        <v>45386.0</v>
      </c>
      <c r="C90" s="44">
        <v>45386.0</v>
      </c>
      <c r="D90" s="2">
        <v>5.5</v>
      </c>
      <c r="E90" s="13">
        <v>4.0E-4</v>
      </c>
      <c r="H90" s="41" t="s">
        <v>277</v>
      </c>
      <c r="I90" s="36"/>
      <c r="J90" s="36"/>
      <c r="L90" s="36"/>
      <c r="M90" s="36"/>
    </row>
    <row r="91" hidden="1">
      <c r="A91" s="2" t="s">
        <v>278</v>
      </c>
      <c r="B91" s="44">
        <v>45386.0</v>
      </c>
      <c r="C91" s="44">
        <v>45386.0</v>
      </c>
      <c r="D91" s="2">
        <v>5.5</v>
      </c>
      <c r="E91" s="13">
        <v>5.0E-4</v>
      </c>
      <c r="H91" s="41" t="s">
        <v>279</v>
      </c>
      <c r="I91" s="36"/>
      <c r="J91" s="36"/>
      <c r="L91" s="36"/>
      <c r="M91" s="36"/>
    </row>
    <row r="92" hidden="1">
      <c r="A92" s="2" t="s">
        <v>280</v>
      </c>
      <c r="B92" s="44">
        <v>45386.0</v>
      </c>
      <c r="C92" s="44">
        <v>45386.0</v>
      </c>
      <c r="D92" s="2">
        <v>5.5</v>
      </c>
      <c r="E92" s="13">
        <v>5.0E-4</v>
      </c>
      <c r="H92" s="41" t="s">
        <v>281</v>
      </c>
      <c r="I92" s="36"/>
      <c r="J92" s="36"/>
      <c r="L92" s="36"/>
      <c r="M92" s="36"/>
    </row>
    <row r="93">
      <c r="A93" s="2" t="s">
        <v>282</v>
      </c>
      <c r="B93" s="44">
        <v>45386.0</v>
      </c>
      <c r="C93" s="44">
        <v>45386.0</v>
      </c>
      <c r="D93" s="2">
        <v>5.5</v>
      </c>
      <c r="E93" s="13">
        <v>5.0E-4</v>
      </c>
      <c r="H93" s="41" t="s">
        <v>283</v>
      </c>
      <c r="I93" s="46" t="s">
        <v>52</v>
      </c>
      <c r="J93" s="36" t="s">
        <v>73</v>
      </c>
      <c r="L93" s="36" t="s">
        <v>284</v>
      </c>
      <c r="M93" s="45" t="s">
        <v>285</v>
      </c>
    </row>
    <row r="94">
      <c r="A94" s="2" t="s">
        <v>286</v>
      </c>
      <c r="B94" s="44">
        <v>45386.0</v>
      </c>
      <c r="C94" s="44">
        <v>45386.0</v>
      </c>
      <c r="D94" s="2">
        <v>5.5</v>
      </c>
      <c r="E94" s="13">
        <v>4.0E-4</v>
      </c>
      <c r="H94" s="41" t="s">
        <v>287</v>
      </c>
      <c r="I94" s="46" t="s">
        <v>52</v>
      </c>
      <c r="J94" s="36" t="s">
        <v>69</v>
      </c>
      <c r="L94" s="36"/>
      <c r="M94" s="45" t="s">
        <v>288</v>
      </c>
    </row>
    <row r="95" hidden="1">
      <c r="A95" s="2" t="s">
        <v>289</v>
      </c>
      <c r="B95" s="44">
        <v>45386.0</v>
      </c>
      <c r="C95" s="44">
        <v>45386.0</v>
      </c>
      <c r="D95" s="2">
        <v>5.5</v>
      </c>
      <c r="E95" s="13">
        <v>5.0E-4</v>
      </c>
      <c r="H95" s="41" t="s">
        <v>290</v>
      </c>
      <c r="I95" s="36"/>
      <c r="J95" s="36"/>
      <c r="L95" s="36"/>
      <c r="M95" s="36"/>
    </row>
    <row r="96" hidden="1">
      <c r="A96" s="2" t="s">
        <v>291</v>
      </c>
      <c r="B96" s="44">
        <v>45386.0</v>
      </c>
      <c r="C96" s="44">
        <v>45386.0</v>
      </c>
      <c r="D96" s="2">
        <v>5.5</v>
      </c>
      <c r="E96" s="13">
        <v>5.0E-4</v>
      </c>
      <c r="H96" s="41" t="s">
        <v>292</v>
      </c>
      <c r="I96" s="36"/>
      <c r="J96" s="36"/>
      <c r="L96" s="36"/>
      <c r="M96" s="36"/>
    </row>
    <row r="97" hidden="1">
      <c r="A97" s="2" t="s">
        <v>293</v>
      </c>
      <c r="B97" s="44">
        <v>45386.0</v>
      </c>
      <c r="C97" s="44">
        <v>45386.0</v>
      </c>
      <c r="D97" s="2">
        <v>5.5</v>
      </c>
      <c r="E97" s="13">
        <v>4.0E-4</v>
      </c>
      <c r="H97" s="41" t="s">
        <v>294</v>
      </c>
      <c r="I97" s="36"/>
      <c r="J97" s="36"/>
      <c r="L97" s="36"/>
      <c r="M97" s="36"/>
    </row>
    <row r="98" hidden="1">
      <c r="A98" s="2" t="s">
        <v>295</v>
      </c>
      <c r="B98" s="44">
        <v>45386.0</v>
      </c>
      <c r="C98" s="44">
        <v>45386.0</v>
      </c>
      <c r="D98" s="2">
        <v>5.5</v>
      </c>
      <c r="E98" s="13">
        <v>5.0E-4</v>
      </c>
      <c r="H98" s="41" t="s">
        <v>296</v>
      </c>
      <c r="I98" s="36"/>
      <c r="J98" s="36"/>
      <c r="L98" s="36"/>
      <c r="M98" s="36"/>
    </row>
    <row r="99" hidden="1">
      <c r="A99" s="2" t="s">
        <v>297</v>
      </c>
      <c r="B99" s="44">
        <v>45386.0</v>
      </c>
      <c r="C99" s="44">
        <v>45386.0</v>
      </c>
      <c r="D99" s="2">
        <v>5.5</v>
      </c>
      <c r="E99" s="13">
        <v>4.0E-4</v>
      </c>
      <c r="H99" s="41" t="s">
        <v>298</v>
      </c>
      <c r="I99" s="36"/>
      <c r="J99" s="36"/>
      <c r="L99" s="36"/>
      <c r="M99" s="36"/>
    </row>
    <row r="100" hidden="1">
      <c r="A100" s="2" t="s">
        <v>299</v>
      </c>
      <c r="B100" s="44">
        <v>45386.0</v>
      </c>
      <c r="C100" s="44">
        <v>45386.0</v>
      </c>
      <c r="D100" s="2">
        <v>5.5</v>
      </c>
      <c r="E100" s="13">
        <v>4.0E-4</v>
      </c>
      <c r="H100" s="41" t="s">
        <v>300</v>
      </c>
      <c r="I100" s="36"/>
      <c r="J100" s="36"/>
      <c r="L100" s="36"/>
      <c r="M100" s="36"/>
    </row>
    <row r="101" hidden="1">
      <c r="A101" s="2" t="s">
        <v>301</v>
      </c>
      <c r="B101" s="44">
        <v>45386.0</v>
      </c>
      <c r="C101" s="44">
        <v>45386.0</v>
      </c>
      <c r="D101" s="2">
        <v>5.5</v>
      </c>
      <c r="E101" s="13">
        <v>5.0E-4</v>
      </c>
      <c r="H101" s="41" t="s">
        <v>302</v>
      </c>
      <c r="I101" s="36"/>
      <c r="J101" s="36"/>
      <c r="L101" s="36"/>
      <c r="M101" s="36"/>
    </row>
    <row r="102" hidden="1">
      <c r="A102" s="2" t="s">
        <v>303</v>
      </c>
      <c r="B102" s="44">
        <v>45386.0</v>
      </c>
      <c r="C102" s="44">
        <v>45386.0</v>
      </c>
      <c r="D102" s="2">
        <v>5.5</v>
      </c>
      <c r="E102" s="13">
        <v>4.0E-4</v>
      </c>
      <c r="H102" s="41" t="s">
        <v>304</v>
      </c>
      <c r="I102" s="36"/>
      <c r="J102" s="36"/>
      <c r="L102" s="36"/>
      <c r="M102" s="36"/>
    </row>
    <row r="103" hidden="1">
      <c r="A103" s="2" t="s">
        <v>305</v>
      </c>
      <c r="B103" s="44">
        <v>45386.0</v>
      </c>
      <c r="C103" s="44">
        <v>45386.0</v>
      </c>
      <c r="D103" s="2">
        <v>5.5</v>
      </c>
      <c r="E103" s="13">
        <v>4.0E-4</v>
      </c>
      <c r="H103" s="41" t="s">
        <v>306</v>
      </c>
      <c r="I103" s="36"/>
      <c r="J103" s="36"/>
      <c r="L103" s="36"/>
      <c r="M103" s="36"/>
    </row>
    <row r="104" hidden="1">
      <c r="A104" s="2" t="s">
        <v>307</v>
      </c>
      <c r="B104" s="44">
        <v>45386.0</v>
      </c>
      <c r="C104" s="44">
        <v>45386.0</v>
      </c>
      <c r="D104" s="2">
        <v>5.5</v>
      </c>
      <c r="E104" s="13">
        <v>4.0E-4</v>
      </c>
      <c r="H104" s="41" t="s">
        <v>308</v>
      </c>
      <c r="I104" s="36"/>
      <c r="J104" s="36"/>
      <c r="L104" s="36"/>
      <c r="M104" s="36"/>
    </row>
    <row r="105" hidden="1">
      <c r="A105" s="2" t="s">
        <v>309</v>
      </c>
      <c r="B105" s="44">
        <v>45386.0</v>
      </c>
      <c r="C105" s="44">
        <v>45386.0</v>
      </c>
      <c r="D105" s="2">
        <v>5.5</v>
      </c>
      <c r="E105" s="13">
        <v>5.0E-4</v>
      </c>
      <c r="H105" s="41" t="s">
        <v>310</v>
      </c>
      <c r="I105" s="36"/>
      <c r="J105" s="36"/>
      <c r="L105" s="36"/>
      <c r="M105" s="36"/>
    </row>
    <row r="106" hidden="1">
      <c r="A106" s="2" t="s">
        <v>311</v>
      </c>
      <c r="B106" s="44">
        <v>45386.0</v>
      </c>
      <c r="C106" s="44">
        <v>45386.0</v>
      </c>
      <c r="D106" s="2">
        <v>5.5</v>
      </c>
      <c r="E106" s="13">
        <v>4.0E-4</v>
      </c>
      <c r="H106" s="41" t="s">
        <v>312</v>
      </c>
      <c r="I106" s="36"/>
      <c r="J106" s="36"/>
      <c r="L106" s="36"/>
      <c r="M106" s="36"/>
    </row>
    <row r="107" hidden="1">
      <c r="A107" s="2" t="s">
        <v>313</v>
      </c>
      <c r="B107" s="44">
        <v>45386.0</v>
      </c>
      <c r="C107" s="44">
        <v>45386.0</v>
      </c>
      <c r="D107" s="2">
        <v>5.5</v>
      </c>
      <c r="E107" s="13">
        <v>4.0E-4</v>
      </c>
      <c r="H107" s="41" t="s">
        <v>314</v>
      </c>
      <c r="I107" s="36"/>
      <c r="J107" s="36"/>
      <c r="L107" s="36"/>
      <c r="M107" s="36"/>
    </row>
    <row r="108" hidden="1">
      <c r="A108" s="2" t="s">
        <v>315</v>
      </c>
      <c r="B108" s="44">
        <v>45386.0</v>
      </c>
      <c r="C108" s="44">
        <v>45386.0</v>
      </c>
      <c r="D108" s="2">
        <v>5.5</v>
      </c>
      <c r="E108" s="13">
        <v>5.0E-4</v>
      </c>
      <c r="H108" s="41" t="s">
        <v>316</v>
      </c>
      <c r="I108" s="36"/>
      <c r="J108" s="36"/>
      <c r="L108" s="36"/>
      <c r="M108" s="36"/>
    </row>
    <row r="109" hidden="1">
      <c r="A109" s="2" t="s">
        <v>317</v>
      </c>
      <c r="B109" s="44">
        <v>45385.0</v>
      </c>
      <c r="C109" s="44">
        <v>45385.0</v>
      </c>
      <c r="D109" s="2" t="s">
        <v>91</v>
      </c>
      <c r="E109" s="13">
        <v>4.0E-4</v>
      </c>
      <c r="H109" s="41" t="s">
        <v>318</v>
      </c>
      <c r="I109" s="36"/>
      <c r="J109" s="36"/>
      <c r="L109" s="36"/>
      <c r="M109" s="36"/>
    </row>
    <row r="110" hidden="1">
      <c r="A110" s="2" t="s">
        <v>319</v>
      </c>
      <c r="B110" s="44">
        <v>45385.0</v>
      </c>
      <c r="C110" s="44">
        <v>45385.0</v>
      </c>
      <c r="D110" s="2" t="s">
        <v>91</v>
      </c>
      <c r="E110" s="13">
        <v>4.0E-4</v>
      </c>
      <c r="H110" s="41" t="s">
        <v>320</v>
      </c>
      <c r="I110" s="36"/>
      <c r="J110" s="36"/>
      <c r="L110" s="36"/>
      <c r="M110" s="36"/>
    </row>
    <row r="111" hidden="1">
      <c r="A111" s="2" t="s">
        <v>321</v>
      </c>
      <c r="B111" s="44">
        <v>45385.0</v>
      </c>
      <c r="C111" s="44">
        <v>45385.0</v>
      </c>
      <c r="D111" s="2" t="s">
        <v>91</v>
      </c>
      <c r="E111" s="13">
        <v>5.0E-4</v>
      </c>
      <c r="H111" s="41" t="s">
        <v>322</v>
      </c>
      <c r="I111" s="36"/>
      <c r="J111" s="36"/>
      <c r="L111" s="36"/>
      <c r="M111" s="36"/>
    </row>
    <row r="112" hidden="1">
      <c r="A112" s="2" t="s">
        <v>323</v>
      </c>
      <c r="B112" s="44">
        <v>45385.0</v>
      </c>
      <c r="C112" s="44">
        <v>45385.0</v>
      </c>
      <c r="D112" s="2" t="s">
        <v>91</v>
      </c>
      <c r="E112" s="13">
        <v>4.0E-4</v>
      </c>
      <c r="H112" s="41" t="s">
        <v>324</v>
      </c>
      <c r="I112" s="36"/>
      <c r="J112" s="36"/>
      <c r="L112" s="36"/>
      <c r="M112" s="36"/>
    </row>
    <row r="113" hidden="1">
      <c r="A113" s="2" t="s">
        <v>325</v>
      </c>
      <c r="B113" s="44">
        <v>45385.0</v>
      </c>
      <c r="C113" s="44">
        <v>45385.0</v>
      </c>
      <c r="D113" s="2" t="s">
        <v>91</v>
      </c>
      <c r="E113" s="13">
        <v>4.0E-4</v>
      </c>
      <c r="H113" s="41" t="s">
        <v>326</v>
      </c>
      <c r="I113" s="36"/>
      <c r="J113" s="36"/>
      <c r="L113" s="36"/>
      <c r="M113" s="36"/>
    </row>
    <row r="114" hidden="1">
      <c r="A114" s="2" t="s">
        <v>327</v>
      </c>
      <c r="B114" s="44">
        <v>45385.0</v>
      </c>
      <c r="C114" s="44">
        <v>45385.0</v>
      </c>
      <c r="D114" s="2" t="s">
        <v>91</v>
      </c>
      <c r="E114" s="13">
        <v>5.0E-4</v>
      </c>
      <c r="H114" s="41" t="s">
        <v>328</v>
      </c>
      <c r="I114" s="36"/>
      <c r="J114" s="36"/>
      <c r="L114" s="36"/>
      <c r="M114" s="36"/>
    </row>
    <row r="115" hidden="1">
      <c r="A115" s="2" t="s">
        <v>329</v>
      </c>
      <c r="B115" s="44">
        <v>45385.0</v>
      </c>
      <c r="C115" s="44">
        <v>45385.0</v>
      </c>
      <c r="D115" s="2" t="s">
        <v>91</v>
      </c>
      <c r="E115" s="13">
        <v>5.0E-4</v>
      </c>
      <c r="H115" s="41" t="s">
        <v>330</v>
      </c>
      <c r="I115" s="36"/>
      <c r="J115" s="36"/>
      <c r="L115" s="36"/>
      <c r="M115" s="36"/>
    </row>
    <row r="116" hidden="1">
      <c r="A116" s="2" t="s">
        <v>331</v>
      </c>
      <c r="B116" s="44">
        <v>45385.0</v>
      </c>
      <c r="C116" s="44">
        <v>45385.0</v>
      </c>
      <c r="D116" s="2" t="s">
        <v>91</v>
      </c>
      <c r="E116" s="13">
        <v>5.0E-4</v>
      </c>
      <c r="H116" s="41" t="s">
        <v>332</v>
      </c>
      <c r="I116" s="36"/>
      <c r="J116" s="36"/>
      <c r="L116" s="36"/>
      <c r="M116" s="36"/>
    </row>
    <row r="117" hidden="1">
      <c r="A117" s="2" t="s">
        <v>333</v>
      </c>
      <c r="B117" s="44">
        <v>45385.0</v>
      </c>
      <c r="C117" s="44">
        <v>45385.0</v>
      </c>
      <c r="D117" s="2" t="s">
        <v>91</v>
      </c>
      <c r="E117" s="13">
        <v>4.0E-4</v>
      </c>
      <c r="H117" s="41" t="s">
        <v>334</v>
      </c>
      <c r="I117" s="36"/>
      <c r="J117" s="36"/>
      <c r="L117" s="36"/>
      <c r="M117" s="36"/>
    </row>
    <row r="118" hidden="1">
      <c r="A118" s="2" t="s">
        <v>335</v>
      </c>
      <c r="B118" s="44">
        <v>45385.0</v>
      </c>
      <c r="C118" s="44">
        <v>45385.0</v>
      </c>
      <c r="D118" s="2" t="s">
        <v>91</v>
      </c>
      <c r="E118" s="13">
        <v>5.0E-4</v>
      </c>
      <c r="H118" s="41" t="s">
        <v>336</v>
      </c>
      <c r="I118" s="36"/>
      <c r="J118" s="36"/>
      <c r="L118" s="36"/>
      <c r="M118" s="36"/>
    </row>
    <row r="119" hidden="1">
      <c r="A119" s="2" t="s">
        <v>337</v>
      </c>
      <c r="B119" s="44">
        <v>45385.0</v>
      </c>
      <c r="C119" s="44">
        <v>45385.0</v>
      </c>
      <c r="D119" s="2" t="s">
        <v>91</v>
      </c>
      <c r="E119" s="13">
        <v>4.0E-4</v>
      </c>
      <c r="H119" s="41" t="s">
        <v>338</v>
      </c>
      <c r="I119" s="36"/>
      <c r="J119" s="36"/>
      <c r="L119" s="36"/>
      <c r="M119" s="36"/>
    </row>
    <row r="120" hidden="1">
      <c r="A120" s="2" t="s">
        <v>339</v>
      </c>
      <c r="B120" s="44">
        <v>45385.0</v>
      </c>
      <c r="C120" s="44">
        <v>45385.0</v>
      </c>
      <c r="D120" s="2" t="s">
        <v>91</v>
      </c>
      <c r="E120" s="13">
        <v>4.0E-4</v>
      </c>
      <c r="H120" s="41" t="s">
        <v>340</v>
      </c>
      <c r="I120" s="36"/>
      <c r="J120" s="36"/>
      <c r="L120" s="36"/>
      <c r="M120" s="36"/>
    </row>
    <row r="121" hidden="1">
      <c r="A121" s="2" t="s">
        <v>341</v>
      </c>
      <c r="B121" s="44">
        <v>45385.0</v>
      </c>
      <c r="C121" s="44">
        <v>45385.0</v>
      </c>
      <c r="D121" s="2" t="s">
        <v>91</v>
      </c>
      <c r="E121" s="13">
        <v>4.0E-4</v>
      </c>
      <c r="H121" s="41" t="s">
        <v>342</v>
      </c>
      <c r="I121" s="36"/>
      <c r="J121" s="36"/>
      <c r="L121" s="36"/>
      <c r="M121" s="36"/>
    </row>
    <row r="122" hidden="1">
      <c r="A122" s="2" t="s">
        <v>343</v>
      </c>
      <c r="B122" s="44">
        <v>45385.0</v>
      </c>
      <c r="C122" s="44">
        <v>45385.0</v>
      </c>
      <c r="D122" s="2" t="s">
        <v>91</v>
      </c>
      <c r="E122" s="13">
        <v>5.0E-4</v>
      </c>
      <c r="H122" s="41" t="s">
        <v>344</v>
      </c>
      <c r="I122" s="36"/>
      <c r="J122" s="36"/>
      <c r="L122" s="36"/>
      <c r="M122" s="36"/>
    </row>
    <row r="123" hidden="1">
      <c r="A123" s="2" t="s">
        <v>345</v>
      </c>
      <c r="B123" s="44">
        <v>45385.0</v>
      </c>
      <c r="C123" s="44">
        <v>45385.0</v>
      </c>
      <c r="D123" s="2" t="s">
        <v>91</v>
      </c>
      <c r="E123" s="13">
        <v>5.0E-4</v>
      </c>
      <c r="H123" s="41" t="s">
        <v>346</v>
      </c>
      <c r="I123" s="36"/>
      <c r="J123" s="36"/>
      <c r="L123" s="36"/>
      <c r="M123" s="36"/>
    </row>
    <row r="124" hidden="1">
      <c r="A124" s="2" t="s">
        <v>347</v>
      </c>
      <c r="B124" s="44">
        <v>45385.0</v>
      </c>
      <c r="C124" s="44">
        <v>45385.0</v>
      </c>
      <c r="D124" s="2" t="s">
        <v>91</v>
      </c>
      <c r="E124" s="13">
        <v>4.0E-4</v>
      </c>
      <c r="H124" s="41" t="s">
        <v>348</v>
      </c>
      <c r="I124" s="36"/>
      <c r="J124" s="36"/>
      <c r="L124" s="36"/>
      <c r="M124" s="36"/>
    </row>
    <row r="125" hidden="1">
      <c r="A125" s="2" t="s">
        <v>349</v>
      </c>
      <c r="B125" s="44">
        <v>45385.0</v>
      </c>
      <c r="C125" s="44">
        <v>45385.0</v>
      </c>
      <c r="D125" s="2" t="s">
        <v>91</v>
      </c>
      <c r="E125" s="13">
        <v>4.0E-4</v>
      </c>
      <c r="H125" s="41" t="s">
        <v>350</v>
      </c>
      <c r="I125" s="36"/>
      <c r="J125" s="36"/>
      <c r="L125" s="36"/>
      <c r="M125" s="36"/>
    </row>
    <row r="126" hidden="1">
      <c r="A126" s="2" t="s">
        <v>351</v>
      </c>
      <c r="B126" s="44">
        <v>45385.0</v>
      </c>
      <c r="C126" s="44">
        <v>45385.0</v>
      </c>
      <c r="D126" s="2" t="s">
        <v>91</v>
      </c>
      <c r="E126" s="13">
        <v>4.0E-4</v>
      </c>
      <c r="H126" s="41" t="s">
        <v>352</v>
      </c>
      <c r="I126" s="36"/>
      <c r="J126" s="36"/>
      <c r="L126" s="36"/>
      <c r="M126" s="36"/>
    </row>
    <row r="127" hidden="1">
      <c r="A127" s="2" t="s">
        <v>353</v>
      </c>
      <c r="B127" s="44">
        <v>45385.0</v>
      </c>
      <c r="C127" s="44">
        <v>45385.0</v>
      </c>
      <c r="D127" s="2" t="s">
        <v>91</v>
      </c>
      <c r="E127" s="13">
        <v>4.0E-4</v>
      </c>
      <c r="H127" s="41" t="s">
        <v>354</v>
      </c>
      <c r="I127" s="36"/>
      <c r="J127" s="36"/>
      <c r="L127" s="36"/>
      <c r="M127" s="36"/>
    </row>
    <row r="128">
      <c r="A128" s="2" t="s">
        <v>355</v>
      </c>
      <c r="B128" s="44">
        <v>45385.0</v>
      </c>
      <c r="C128" s="44">
        <v>45385.0</v>
      </c>
      <c r="D128" s="2" t="s">
        <v>91</v>
      </c>
      <c r="E128" s="13">
        <v>5.0E-4</v>
      </c>
      <c r="H128" s="41" t="s">
        <v>356</v>
      </c>
      <c r="I128" s="46" t="s">
        <v>52</v>
      </c>
      <c r="J128" s="36" t="s">
        <v>69</v>
      </c>
      <c r="L128" s="36" t="s">
        <v>357</v>
      </c>
      <c r="M128" s="45" t="s">
        <v>358</v>
      </c>
    </row>
    <row r="129" hidden="1">
      <c r="A129" s="2" t="s">
        <v>359</v>
      </c>
      <c r="B129" s="44">
        <v>45385.0</v>
      </c>
      <c r="C129" s="44">
        <v>45385.0</v>
      </c>
      <c r="D129" s="2" t="s">
        <v>91</v>
      </c>
      <c r="E129" s="13">
        <v>4.0E-4</v>
      </c>
      <c r="H129" s="41" t="s">
        <v>360</v>
      </c>
      <c r="I129" s="36"/>
      <c r="J129" s="36"/>
      <c r="L129" s="36"/>
      <c r="M129" s="36"/>
    </row>
    <row r="130" hidden="1">
      <c r="A130" s="2" t="s">
        <v>361</v>
      </c>
      <c r="B130" s="44">
        <v>45385.0</v>
      </c>
      <c r="C130" s="44">
        <v>45385.0</v>
      </c>
      <c r="D130" s="2" t="s">
        <v>91</v>
      </c>
      <c r="E130" s="13">
        <v>4.0E-4</v>
      </c>
      <c r="H130" s="41" t="s">
        <v>362</v>
      </c>
      <c r="I130" s="36"/>
      <c r="J130" s="36"/>
      <c r="L130" s="36"/>
      <c r="M130" s="36"/>
    </row>
    <row r="131" hidden="1">
      <c r="A131" s="2" t="s">
        <v>363</v>
      </c>
      <c r="B131" s="44">
        <v>45386.0</v>
      </c>
      <c r="C131" s="44">
        <v>45386.0</v>
      </c>
      <c r="D131" s="2">
        <v>5.5</v>
      </c>
      <c r="E131" s="13">
        <v>5.0E-4</v>
      </c>
      <c r="H131" s="41" t="s">
        <v>364</v>
      </c>
      <c r="I131" s="36"/>
      <c r="J131" s="36"/>
      <c r="L131" s="36"/>
      <c r="M131" s="36"/>
    </row>
    <row r="132" hidden="1">
      <c r="A132" s="2" t="s">
        <v>365</v>
      </c>
      <c r="B132" s="44">
        <v>45385.0</v>
      </c>
      <c r="C132" s="44">
        <v>45385.0</v>
      </c>
      <c r="D132" s="2" t="s">
        <v>91</v>
      </c>
      <c r="E132" s="13">
        <v>4.0E-4</v>
      </c>
      <c r="H132" s="41" t="s">
        <v>366</v>
      </c>
      <c r="I132" s="36"/>
      <c r="J132" s="36"/>
      <c r="L132" s="36"/>
      <c r="M132" s="36"/>
    </row>
    <row r="133" hidden="1">
      <c r="A133" s="2" t="s">
        <v>367</v>
      </c>
      <c r="B133" s="44">
        <v>45385.0</v>
      </c>
      <c r="C133" s="44">
        <v>45385.0</v>
      </c>
      <c r="D133" s="2" t="s">
        <v>91</v>
      </c>
      <c r="E133" s="13">
        <v>4.0E-4</v>
      </c>
      <c r="H133" s="41" t="s">
        <v>368</v>
      </c>
      <c r="I133" s="36"/>
      <c r="J133" s="36"/>
      <c r="L133" s="36"/>
      <c r="M133" s="36"/>
    </row>
    <row r="134" hidden="1">
      <c r="A134" s="2" t="s">
        <v>369</v>
      </c>
      <c r="B134" s="44">
        <v>45386.0</v>
      </c>
      <c r="C134" s="44">
        <v>45386.0</v>
      </c>
      <c r="D134" s="2">
        <v>5.5</v>
      </c>
      <c r="E134" s="13">
        <v>5.0E-4</v>
      </c>
      <c r="H134" s="41" t="s">
        <v>370</v>
      </c>
      <c r="I134" s="36"/>
      <c r="J134" s="36"/>
      <c r="L134" s="36"/>
      <c r="M134" s="36"/>
    </row>
    <row r="135" hidden="1">
      <c r="A135" s="2" t="s">
        <v>371</v>
      </c>
      <c r="B135" s="44">
        <v>45386.0</v>
      </c>
      <c r="C135" s="44">
        <v>45386.0</v>
      </c>
      <c r="D135" s="2">
        <v>5.5</v>
      </c>
      <c r="E135" s="13">
        <v>5.0E-4</v>
      </c>
      <c r="H135" s="41" t="s">
        <v>372</v>
      </c>
      <c r="I135" s="36"/>
      <c r="J135" s="36"/>
      <c r="L135" s="36"/>
      <c r="M135" s="36"/>
    </row>
    <row r="136" hidden="1">
      <c r="A136" s="2" t="s">
        <v>373</v>
      </c>
      <c r="B136" s="44">
        <v>45385.0</v>
      </c>
      <c r="C136" s="44">
        <v>45385.0</v>
      </c>
      <c r="D136" s="2" t="s">
        <v>91</v>
      </c>
      <c r="E136" s="13">
        <v>5.0E-4</v>
      </c>
      <c r="H136" s="41" t="s">
        <v>374</v>
      </c>
      <c r="I136" s="36"/>
      <c r="J136" s="36"/>
      <c r="L136" s="36"/>
      <c r="M136" s="36"/>
    </row>
    <row r="137" hidden="1">
      <c r="A137" s="2" t="s">
        <v>375</v>
      </c>
      <c r="B137" s="44">
        <v>45385.0</v>
      </c>
      <c r="C137" s="44">
        <v>45385.0</v>
      </c>
      <c r="D137" s="2" t="s">
        <v>91</v>
      </c>
      <c r="E137" s="13">
        <v>5.0E-4</v>
      </c>
      <c r="H137" s="41" t="s">
        <v>376</v>
      </c>
      <c r="I137" s="36"/>
      <c r="J137" s="36"/>
      <c r="L137" s="36"/>
      <c r="M137" s="36"/>
    </row>
    <row r="138" hidden="1">
      <c r="A138" s="2" t="s">
        <v>377</v>
      </c>
      <c r="B138" s="44">
        <v>45385.0</v>
      </c>
      <c r="C138" s="44">
        <v>45385.0</v>
      </c>
      <c r="D138" s="2" t="s">
        <v>91</v>
      </c>
      <c r="E138" s="13">
        <v>5.0E-4</v>
      </c>
      <c r="H138" s="41" t="s">
        <v>378</v>
      </c>
      <c r="I138" s="36"/>
      <c r="J138" s="36"/>
      <c r="L138" s="36"/>
      <c r="M138" s="36"/>
    </row>
    <row r="139" hidden="1">
      <c r="A139" s="2" t="s">
        <v>379</v>
      </c>
      <c r="B139" s="44">
        <v>45385.0</v>
      </c>
      <c r="C139" s="44">
        <v>45385.0</v>
      </c>
      <c r="D139" s="2" t="s">
        <v>91</v>
      </c>
      <c r="E139" s="13">
        <v>5.0E-4</v>
      </c>
      <c r="H139" s="41" t="s">
        <v>380</v>
      </c>
      <c r="I139" s="36"/>
      <c r="J139" s="36"/>
      <c r="L139" s="36"/>
      <c r="M139" s="36"/>
    </row>
    <row r="140" hidden="1">
      <c r="A140" s="2" t="s">
        <v>381</v>
      </c>
      <c r="B140" s="44">
        <v>45385.0</v>
      </c>
      <c r="C140" s="44">
        <v>45385.0</v>
      </c>
      <c r="D140" s="2" t="s">
        <v>91</v>
      </c>
      <c r="E140" s="13">
        <v>5.0E-4</v>
      </c>
      <c r="H140" s="41" t="s">
        <v>382</v>
      </c>
      <c r="I140" s="36"/>
      <c r="J140" s="36"/>
      <c r="L140" s="36"/>
      <c r="M140" s="36"/>
    </row>
    <row r="141" hidden="1">
      <c r="A141" s="2" t="s">
        <v>383</v>
      </c>
      <c r="B141" s="44">
        <v>45385.0</v>
      </c>
      <c r="C141" s="44">
        <v>45385.0</v>
      </c>
      <c r="D141" s="2" t="s">
        <v>91</v>
      </c>
      <c r="E141" s="13">
        <v>5.0E-4</v>
      </c>
      <c r="H141" s="41" t="s">
        <v>384</v>
      </c>
      <c r="I141" s="36"/>
      <c r="J141" s="36"/>
      <c r="L141" s="36"/>
      <c r="M141" s="36"/>
    </row>
    <row r="142" hidden="1">
      <c r="A142" s="2" t="s">
        <v>385</v>
      </c>
      <c r="B142" s="44">
        <v>45385.0</v>
      </c>
      <c r="C142" s="44">
        <v>45385.0</v>
      </c>
      <c r="D142" s="2" t="s">
        <v>91</v>
      </c>
      <c r="E142" s="13">
        <v>4.0E-4</v>
      </c>
      <c r="H142" s="41" t="s">
        <v>386</v>
      </c>
      <c r="I142" s="36"/>
      <c r="J142" s="36"/>
      <c r="L142" s="36"/>
      <c r="M142" s="36"/>
    </row>
    <row r="143" hidden="1">
      <c r="A143" s="2" t="s">
        <v>387</v>
      </c>
      <c r="B143" s="44">
        <v>45385.0</v>
      </c>
      <c r="C143" s="44">
        <v>45385.0</v>
      </c>
      <c r="D143" s="2" t="s">
        <v>91</v>
      </c>
      <c r="E143" s="13">
        <v>4.0E-4</v>
      </c>
      <c r="H143" s="41" t="s">
        <v>388</v>
      </c>
      <c r="I143" s="36"/>
      <c r="J143" s="36"/>
      <c r="L143" s="36"/>
      <c r="M143" s="36"/>
    </row>
    <row r="144" hidden="1">
      <c r="A144" s="2" t="s">
        <v>389</v>
      </c>
      <c r="B144" s="44">
        <v>45385.0</v>
      </c>
      <c r="C144" s="44">
        <v>45385.0</v>
      </c>
      <c r="D144" s="2" t="s">
        <v>91</v>
      </c>
      <c r="E144" s="13">
        <v>5.0E-4</v>
      </c>
      <c r="H144" s="41" t="s">
        <v>390</v>
      </c>
      <c r="I144" s="36"/>
      <c r="J144" s="36"/>
      <c r="L144" s="36"/>
      <c r="M144" s="36"/>
    </row>
    <row r="145" hidden="1">
      <c r="A145" s="2" t="s">
        <v>391</v>
      </c>
      <c r="B145" s="44">
        <v>45385.0</v>
      </c>
      <c r="C145" s="44">
        <v>45385.0</v>
      </c>
      <c r="D145" s="2" t="s">
        <v>91</v>
      </c>
      <c r="E145" s="13">
        <v>4.0E-4</v>
      </c>
      <c r="H145" s="41" t="s">
        <v>392</v>
      </c>
      <c r="I145" s="36"/>
      <c r="J145" s="36"/>
      <c r="L145" s="36"/>
      <c r="M145" s="36"/>
    </row>
    <row r="146" hidden="1">
      <c r="A146" s="2" t="s">
        <v>393</v>
      </c>
      <c r="B146" s="44">
        <v>45385.0</v>
      </c>
      <c r="C146" s="44">
        <v>45385.0</v>
      </c>
      <c r="D146" s="2" t="s">
        <v>91</v>
      </c>
      <c r="E146" s="13">
        <v>4.0E-4</v>
      </c>
      <c r="H146" s="41" t="s">
        <v>394</v>
      </c>
      <c r="I146" s="36"/>
      <c r="J146" s="36"/>
      <c r="L146" s="36"/>
      <c r="M146" s="36"/>
    </row>
    <row r="147" hidden="1">
      <c r="A147" s="2" t="s">
        <v>395</v>
      </c>
      <c r="B147" s="44">
        <v>45385.0</v>
      </c>
      <c r="C147" s="44">
        <v>45385.0</v>
      </c>
      <c r="D147" s="2" t="s">
        <v>91</v>
      </c>
      <c r="E147" s="13">
        <v>5.0E-4</v>
      </c>
      <c r="H147" s="41" t="s">
        <v>396</v>
      </c>
      <c r="I147" s="36"/>
      <c r="J147" s="36"/>
      <c r="L147" s="36"/>
      <c r="M147" s="36"/>
    </row>
    <row r="148" hidden="1">
      <c r="A148" s="2" t="s">
        <v>397</v>
      </c>
      <c r="B148" s="44">
        <v>45385.0</v>
      </c>
      <c r="C148" s="44">
        <v>45385.0</v>
      </c>
      <c r="D148" s="2" t="s">
        <v>91</v>
      </c>
      <c r="E148" s="13">
        <v>5.0E-4</v>
      </c>
      <c r="H148" s="41" t="s">
        <v>398</v>
      </c>
      <c r="I148" s="36"/>
      <c r="J148" s="36"/>
      <c r="L148" s="36"/>
      <c r="M148" s="36"/>
    </row>
    <row r="149" hidden="1">
      <c r="A149" s="2" t="s">
        <v>399</v>
      </c>
      <c r="B149" s="44">
        <v>45385.0</v>
      </c>
      <c r="C149" s="44">
        <v>45385.0</v>
      </c>
      <c r="D149" s="2" t="s">
        <v>91</v>
      </c>
      <c r="E149" s="13">
        <v>4.0E-4</v>
      </c>
      <c r="H149" s="41" t="s">
        <v>400</v>
      </c>
      <c r="I149" s="36"/>
      <c r="J149" s="36"/>
      <c r="L149" s="36"/>
      <c r="M149" s="36"/>
    </row>
    <row r="150" hidden="1">
      <c r="A150" s="2" t="s">
        <v>401</v>
      </c>
      <c r="B150" s="44">
        <v>45385.0</v>
      </c>
      <c r="C150" s="44">
        <v>45385.0</v>
      </c>
      <c r="D150" s="2" t="s">
        <v>91</v>
      </c>
      <c r="E150" s="13">
        <v>5.0E-4</v>
      </c>
      <c r="H150" s="41" t="s">
        <v>402</v>
      </c>
      <c r="I150" s="36"/>
      <c r="J150" s="36"/>
      <c r="L150" s="36"/>
      <c r="M150" s="36"/>
    </row>
    <row r="151" hidden="1">
      <c r="A151" s="2" t="s">
        <v>403</v>
      </c>
      <c r="B151" s="44">
        <v>45385.0</v>
      </c>
      <c r="C151" s="44">
        <v>45385.0</v>
      </c>
      <c r="D151" s="2" t="s">
        <v>91</v>
      </c>
      <c r="E151" s="13">
        <v>4.0E-4</v>
      </c>
      <c r="H151" s="41" t="s">
        <v>404</v>
      </c>
      <c r="I151" s="36"/>
      <c r="J151" s="36"/>
      <c r="L151" s="36"/>
      <c r="M151" s="36"/>
    </row>
    <row r="152" hidden="1">
      <c r="A152" s="2" t="s">
        <v>405</v>
      </c>
      <c r="B152" s="44">
        <v>45385.0</v>
      </c>
      <c r="C152" s="44">
        <v>45385.0</v>
      </c>
      <c r="D152" s="2" t="s">
        <v>91</v>
      </c>
      <c r="E152" s="13">
        <v>5.0E-4</v>
      </c>
      <c r="H152" s="41" t="s">
        <v>406</v>
      </c>
      <c r="I152" s="36"/>
      <c r="J152" s="36"/>
      <c r="L152" s="36"/>
      <c r="M152" s="36"/>
    </row>
    <row r="153" hidden="1">
      <c r="A153" s="2" t="s">
        <v>407</v>
      </c>
      <c r="B153" s="44">
        <v>45385.0</v>
      </c>
      <c r="C153" s="44">
        <v>45385.0</v>
      </c>
      <c r="D153" s="2" t="s">
        <v>91</v>
      </c>
      <c r="E153" s="13">
        <v>4.0E-4</v>
      </c>
      <c r="H153" s="41" t="s">
        <v>408</v>
      </c>
      <c r="I153" s="36"/>
      <c r="J153" s="36"/>
      <c r="L153" s="36"/>
      <c r="M153" s="36"/>
    </row>
    <row r="154" hidden="1">
      <c r="A154" s="2" t="s">
        <v>409</v>
      </c>
      <c r="B154" s="44">
        <v>45385.0</v>
      </c>
      <c r="C154" s="44">
        <v>45385.0</v>
      </c>
      <c r="D154" s="2" t="s">
        <v>91</v>
      </c>
      <c r="E154" s="13">
        <v>4.0E-4</v>
      </c>
      <c r="H154" s="41" t="s">
        <v>410</v>
      </c>
      <c r="I154" s="36"/>
      <c r="J154" s="36"/>
      <c r="L154" s="36"/>
      <c r="M154" s="36"/>
    </row>
    <row r="155" hidden="1">
      <c r="A155" s="2" t="s">
        <v>411</v>
      </c>
      <c r="B155" s="44">
        <v>45385.0</v>
      </c>
      <c r="C155" s="44">
        <v>45385.0</v>
      </c>
      <c r="D155" s="2" t="s">
        <v>91</v>
      </c>
      <c r="E155" s="13">
        <v>4.0E-4</v>
      </c>
      <c r="H155" s="41" t="s">
        <v>412</v>
      </c>
      <c r="I155" s="36"/>
      <c r="J155" s="36"/>
      <c r="L155" s="36"/>
      <c r="M155" s="36"/>
    </row>
    <row r="156" hidden="1">
      <c r="A156" s="2" t="s">
        <v>413</v>
      </c>
      <c r="B156" s="44">
        <v>45385.0</v>
      </c>
      <c r="C156" s="44">
        <v>45385.0</v>
      </c>
      <c r="D156" s="2" t="s">
        <v>91</v>
      </c>
      <c r="E156" s="13">
        <v>5.0E-4</v>
      </c>
      <c r="H156" s="41" t="s">
        <v>414</v>
      </c>
      <c r="I156" s="36"/>
      <c r="J156" s="36"/>
      <c r="L156" s="36"/>
      <c r="M156" s="36"/>
    </row>
    <row r="157" hidden="1">
      <c r="A157" s="2" t="s">
        <v>415</v>
      </c>
      <c r="B157" s="44">
        <v>45385.0</v>
      </c>
      <c r="C157" s="44">
        <v>45385.0</v>
      </c>
      <c r="D157" s="2" t="s">
        <v>91</v>
      </c>
      <c r="E157" s="13">
        <v>5.0E-4</v>
      </c>
      <c r="H157" s="41" t="s">
        <v>416</v>
      </c>
      <c r="I157" s="36"/>
      <c r="J157" s="36"/>
      <c r="L157" s="36"/>
      <c r="M157" s="36"/>
    </row>
    <row r="158" hidden="1">
      <c r="A158" s="2" t="s">
        <v>417</v>
      </c>
      <c r="B158" s="44">
        <v>45385.0</v>
      </c>
      <c r="C158" s="44">
        <v>45385.0</v>
      </c>
      <c r="D158" s="2" t="s">
        <v>91</v>
      </c>
      <c r="E158" s="13">
        <v>5.0E-4</v>
      </c>
      <c r="H158" s="41" t="s">
        <v>418</v>
      </c>
      <c r="I158" s="36"/>
      <c r="J158" s="36"/>
      <c r="L158" s="36"/>
      <c r="M158" s="36"/>
    </row>
    <row r="159" hidden="1">
      <c r="A159" s="2" t="s">
        <v>419</v>
      </c>
      <c r="B159" s="44">
        <v>45385.0</v>
      </c>
      <c r="C159" s="44">
        <v>45385.0</v>
      </c>
      <c r="D159" s="2" t="s">
        <v>91</v>
      </c>
      <c r="E159" s="13">
        <v>5.0E-4</v>
      </c>
      <c r="H159" s="41" t="s">
        <v>420</v>
      </c>
      <c r="I159" s="36"/>
      <c r="J159" s="36"/>
      <c r="L159" s="36"/>
      <c r="M159" s="36"/>
    </row>
    <row r="160" hidden="1">
      <c r="A160" s="2" t="s">
        <v>421</v>
      </c>
      <c r="B160" s="44">
        <v>45385.0</v>
      </c>
      <c r="C160" s="44">
        <v>45385.0</v>
      </c>
      <c r="D160" s="2" t="s">
        <v>91</v>
      </c>
      <c r="E160" s="13">
        <v>5.0E-4</v>
      </c>
      <c r="H160" s="41" t="s">
        <v>422</v>
      </c>
      <c r="I160" s="36"/>
      <c r="J160" s="36"/>
      <c r="L160" s="36"/>
      <c r="M160" s="36"/>
    </row>
    <row r="161" hidden="1">
      <c r="A161" s="2" t="s">
        <v>423</v>
      </c>
      <c r="B161" s="44">
        <v>45385.0</v>
      </c>
      <c r="C161" s="44">
        <v>45385.0</v>
      </c>
      <c r="D161" s="2" t="s">
        <v>91</v>
      </c>
      <c r="E161" s="13">
        <v>5.0E-4</v>
      </c>
      <c r="H161" s="41" t="s">
        <v>424</v>
      </c>
      <c r="I161" s="36"/>
      <c r="J161" s="36"/>
      <c r="L161" s="36"/>
      <c r="M161" s="36"/>
    </row>
    <row r="162" hidden="1">
      <c r="A162" s="2" t="s">
        <v>425</v>
      </c>
      <c r="B162" s="44">
        <v>45385.0</v>
      </c>
      <c r="C162" s="44">
        <v>45385.0</v>
      </c>
      <c r="D162" s="2" t="s">
        <v>91</v>
      </c>
      <c r="E162" s="13">
        <v>5.0E-4</v>
      </c>
      <c r="H162" s="41" t="s">
        <v>426</v>
      </c>
      <c r="I162" s="36"/>
      <c r="J162" s="36"/>
      <c r="L162" s="36"/>
      <c r="M162" s="36"/>
    </row>
    <row r="163" hidden="1">
      <c r="A163" s="2" t="s">
        <v>427</v>
      </c>
      <c r="B163" s="44">
        <v>45385.0</v>
      </c>
      <c r="C163" s="44">
        <v>45385.0</v>
      </c>
      <c r="D163" s="2" t="s">
        <v>91</v>
      </c>
      <c r="E163" s="13">
        <v>4.0E-4</v>
      </c>
      <c r="H163" s="41" t="s">
        <v>428</v>
      </c>
      <c r="I163" s="36"/>
      <c r="J163" s="36"/>
      <c r="L163" s="36"/>
      <c r="M163" s="36"/>
    </row>
    <row r="164" hidden="1">
      <c r="A164" s="2" t="s">
        <v>429</v>
      </c>
      <c r="B164" s="44">
        <v>45385.0</v>
      </c>
      <c r="C164" s="44">
        <v>45386.0</v>
      </c>
      <c r="D164" s="2" t="s">
        <v>91</v>
      </c>
      <c r="E164" s="13">
        <v>5.0E-4</v>
      </c>
      <c r="H164" s="41" t="s">
        <v>430</v>
      </c>
      <c r="I164" s="36"/>
      <c r="J164" s="36"/>
      <c r="L164" s="36"/>
      <c r="M164" s="36"/>
    </row>
    <row r="165" hidden="1">
      <c r="A165" s="2" t="s">
        <v>431</v>
      </c>
      <c r="B165" s="44">
        <v>45385.0</v>
      </c>
      <c r="C165" s="44">
        <v>45385.0</v>
      </c>
      <c r="D165" s="2" t="s">
        <v>91</v>
      </c>
      <c r="E165" s="13">
        <v>4.0E-4</v>
      </c>
      <c r="H165" s="41" t="s">
        <v>432</v>
      </c>
      <c r="I165" s="36"/>
      <c r="J165" s="36"/>
      <c r="L165" s="36"/>
      <c r="M165" s="36"/>
    </row>
    <row r="166" hidden="1">
      <c r="A166" s="2" t="s">
        <v>433</v>
      </c>
      <c r="B166" s="44">
        <v>45385.0</v>
      </c>
      <c r="C166" s="44">
        <v>45385.0</v>
      </c>
      <c r="D166" s="2" t="s">
        <v>91</v>
      </c>
      <c r="E166" s="13">
        <v>5.0E-4</v>
      </c>
      <c r="H166" s="41" t="s">
        <v>434</v>
      </c>
      <c r="I166" s="36"/>
      <c r="J166" s="36"/>
      <c r="L166" s="36"/>
      <c r="M166" s="36"/>
    </row>
    <row r="167" hidden="1">
      <c r="A167" s="2" t="s">
        <v>435</v>
      </c>
      <c r="B167" s="44">
        <v>45385.0</v>
      </c>
      <c r="C167" s="44">
        <v>45385.0</v>
      </c>
      <c r="D167" s="2" t="s">
        <v>91</v>
      </c>
      <c r="E167" s="13">
        <v>4.0E-4</v>
      </c>
      <c r="H167" s="41" t="s">
        <v>436</v>
      </c>
      <c r="I167" s="36"/>
      <c r="J167" s="36"/>
      <c r="L167" s="36"/>
      <c r="M167" s="36"/>
    </row>
    <row r="168" hidden="1">
      <c r="A168" s="2" t="s">
        <v>437</v>
      </c>
      <c r="B168" s="44">
        <v>45385.0</v>
      </c>
      <c r="C168" s="44">
        <v>45385.0</v>
      </c>
      <c r="D168" s="2" t="s">
        <v>91</v>
      </c>
      <c r="E168" s="13">
        <v>5.0E-4</v>
      </c>
      <c r="H168" s="41" t="s">
        <v>438</v>
      </c>
      <c r="I168" s="36"/>
      <c r="J168" s="36"/>
      <c r="L168" s="36"/>
      <c r="M168" s="36"/>
    </row>
    <row r="169" hidden="1">
      <c r="A169" s="2" t="s">
        <v>439</v>
      </c>
      <c r="B169" s="44">
        <v>45385.0</v>
      </c>
      <c r="C169" s="44">
        <v>45385.0</v>
      </c>
      <c r="D169" s="2" t="s">
        <v>91</v>
      </c>
      <c r="E169" s="13">
        <v>5.0E-4</v>
      </c>
      <c r="H169" s="41" t="s">
        <v>440</v>
      </c>
      <c r="I169" s="36"/>
      <c r="J169" s="36"/>
      <c r="L169" s="36"/>
      <c r="M169" s="36"/>
    </row>
    <row r="170" hidden="1">
      <c r="A170" s="2" t="s">
        <v>441</v>
      </c>
      <c r="B170" s="44">
        <v>45385.0</v>
      </c>
      <c r="C170" s="44">
        <v>45385.0</v>
      </c>
      <c r="D170" s="2" t="s">
        <v>91</v>
      </c>
      <c r="E170" s="13">
        <v>5.0E-4</v>
      </c>
      <c r="H170" s="41" t="s">
        <v>442</v>
      </c>
      <c r="I170" s="36"/>
      <c r="J170" s="36"/>
      <c r="L170" s="36"/>
      <c r="M170" s="36"/>
    </row>
    <row r="171" hidden="1">
      <c r="A171" s="2" t="s">
        <v>443</v>
      </c>
      <c r="B171" s="44">
        <v>45385.0</v>
      </c>
      <c r="C171" s="44">
        <v>45385.0</v>
      </c>
      <c r="D171" s="2" t="s">
        <v>91</v>
      </c>
      <c r="E171" s="13">
        <v>4.0E-4</v>
      </c>
      <c r="H171" s="41" t="s">
        <v>444</v>
      </c>
      <c r="I171" s="36"/>
      <c r="J171" s="36"/>
      <c r="L171" s="36"/>
      <c r="M171" s="36"/>
    </row>
    <row r="172" hidden="1">
      <c r="A172" s="2" t="s">
        <v>445</v>
      </c>
      <c r="B172" s="44">
        <v>45385.0</v>
      </c>
      <c r="C172" s="44">
        <v>45385.0</v>
      </c>
      <c r="D172" s="2" t="s">
        <v>91</v>
      </c>
      <c r="E172" s="13">
        <v>4.0E-4</v>
      </c>
      <c r="H172" s="41" t="s">
        <v>446</v>
      </c>
      <c r="I172" s="36"/>
      <c r="J172" s="36"/>
      <c r="L172" s="36"/>
      <c r="M172" s="36"/>
    </row>
    <row r="173" hidden="1">
      <c r="A173" s="2" t="s">
        <v>447</v>
      </c>
      <c r="B173" s="44">
        <v>45385.0</v>
      </c>
      <c r="C173" s="44">
        <v>45385.0</v>
      </c>
      <c r="D173" s="2" t="s">
        <v>91</v>
      </c>
      <c r="E173" s="13">
        <v>4.0E-4</v>
      </c>
      <c r="H173" s="41" t="s">
        <v>448</v>
      </c>
      <c r="I173" s="36"/>
      <c r="J173" s="36"/>
      <c r="L173" s="36"/>
      <c r="M173" s="36"/>
    </row>
    <row r="174" hidden="1">
      <c r="A174" s="2" t="s">
        <v>449</v>
      </c>
      <c r="B174" s="44">
        <v>45385.0</v>
      </c>
      <c r="C174" s="44">
        <v>45385.0</v>
      </c>
      <c r="D174" s="2" t="s">
        <v>91</v>
      </c>
      <c r="E174" s="13">
        <v>4.0E-4</v>
      </c>
      <c r="H174" s="41" t="s">
        <v>450</v>
      </c>
      <c r="I174" s="36"/>
      <c r="J174" s="36"/>
      <c r="L174" s="36"/>
      <c r="M174" s="36"/>
    </row>
    <row r="175" hidden="1">
      <c r="A175" s="2" t="s">
        <v>451</v>
      </c>
      <c r="B175" s="44">
        <v>45385.0</v>
      </c>
      <c r="C175" s="44">
        <v>45385.0</v>
      </c>
      <c r="D175" s="2" t="s">
        <v>91</v>
      </c>
      <c r="E175" s="13">
        <v>4.0E-4</v>
      </c>
      <c r="H175" s="41" t="s">
        <v>452</v>
      </c>
      <c r="I175" s="36"/>
      <c r="J175" s="36"/>
      <c r="L175" s="36"/>
      <c r="M175" s="36"/>
    </row>
    <row r="176" hidden="1">
      <c r="A176" s="2" t="s">
        <v>453</v>
      </c>
      <c r="B176" s="44">
        <v>45385.0</v>
      </c>
      <c r="C176" s="44">
        <v>45385.0</v>
      </c>
      <c r="D176" s="2" t="s">
        <v>91</v>
      </c>
      <c r="E176" s="13">
        <v>4.0E-4</v>
      </c>
      <c r="H176" s="41" t="s">
        <v>454</v>
      </c>
      <c r="I176" s="36"/>
      <c r="J176" s="36"/>
      <c r="L176" s="36"/>
      <c r="M176" s="36"/>
    </row>
    <row r="177" hidden="1">
      <c r="A177" s="2" t="s">
        <v>455</v>
      </c>
      <c r="B177" s="44">
        <v>45385.0</v>
      </c>
      <c r="C177" s="44">
        <v>45385.0</v>
      </c>
      <c r="D177" s="2" t="s">
        <v>91</v>
      </c>
      <c r="E177" s="13">
        <v>5.0E-4</v>
      </c>
      <c r="H177" s="41" t="s">
        <v>456</v>
      </c>
      <c r="I177" s="36"/>
      <c r="J177" s="36"/>
      <c r="L177" s="36"/>
      <c r="M177" s="36"/>
    </row>
    <row r="178" hidden="1">
      <c r="A178" s="2" t="s">
        <v>457</v>
      </c>
      <c r="B178" s="44">
        <v>45385.0</v>
      </c>
      <c r="C178" s="44">
        <v>45385.0</v>
      </c>
      <c r="D178" s="2" t="s">
        <v>91</v>
      </c>
      <c r="E178" s="13">
        <v>5.0E-4</v>
      </c>
      <c r="H178" s="41" t="s">
        <v>458</v>
      </c>
      <c r="I178" s="36"/>
      <c r="J178" s="36"/>
      <c r="L178" s="36"/>
      <c r="M178" s="36"/>
    </row>
    <row r="179" hidden="1">
      <c r="A179" s="2" t="s">
        <v>459</v>
      </c>
      <c r="B179" s="44">
        <v>45385.0</v>
      </c>
      <c r="C179" s="44">
        <v>45385.0</v>
      </c>
      <c r="D179" s="2" t="s">
        <v>91</v>
      </c>
      <c r="E179" s="13">
        <v>5.0E-4</v>
      </c>
      <c r="H179" s="41" t="s">
        <v>460</v>
      </c>
      <c r="I179" s="36"/>
      <c r="J179" s="36"/>
      <c r="L179" s="36"/>
      <c r="M179" s="36"/>
    </row>
    <row r="180" hidden="1">
      <c r="A180" s="2" t="s">
        <v>461</v>
      </c>
      <c r="B180" s="44">
        <v>45385.0</v>
      </c>
      <c r="C180" s="44">
        <v>45385.0</v>
      </c>
      <c r="D180" s="2" t="s">
        <v>91</v>
      </c>
      <c r="E180" s="13">
        <v>5.0E-4</v>
      </c>
      <c r="H180" s="41" t="s">
        <v>462</v>
      </c>
      <c r="I180" s="36"/>
      <c r="J180" s="36"/>
      <c r="L180" s="36"/>
      <c r="M180" s="36"/>
    </row>
    <row r="181" hidden="1">
      <c r="A181" s="2" t="s">
        <v>463</v>
      </c>
      <c r="B181" s="44">
        <v>45385.0</v>
      </c>
      <c r="C181" s="44">
        <v>45385.0</v>
      </c>
      <c r="D181" s="2" t="s">
        <v>91</v>
      </c>
      <c r="E181" s="13">
        <v>5.0E-4</v>
      </c>
      <c r="H181" s="41" t="s">
        <v>464</v>
      </c>
      <c r="I181" s="36"/>
      <c r="J181" s="36"/>
      <c r="L181" s="36"/>
      <c r="M181" s="36"/>
    </row>
    <row r="182" hidden="1">
      <c r="A182" s="2" t="s">
        <v>465</v>
      </c>
      <c r="B182" s="44">
        <v>45385.0</v>
      </c>
      <c r="C182" s="44">
        <v>45385.0</v>
      </c>
      <c r="D182" s="2" t="s">
        <v>91</v>
      </c>
      <c r="E182" s="13">
        <v>4.0E-4</v>
      </c>
      <c r="H182" s="41" t="s">
        <v>466</v>
      </c>
      <c r="I182" s="36"/>
      <c r="J182" s="36"/>
      <c r="L182" s="36"/>
      <c r="M182" s="36"/>
    </row>
    <row r="183">
      <c r="A183" s="2" t="s">
        <v>467</v>
      </c>
      <c r="B183" s="44">
        <v>45385.0</v>
      </c>
      <c r="C183" s="44">
        <v>45395.0</v>
      </c>
      <c r="D183" s="2" t="s">
        <v>91</v>
      </c>
      <c r="E183" s="13">
        <v>5.0E-4</v>
      </c>
      <c r="H183" s="41" t="s">
        <v>468</v>
      </c>
      <c r="I183" s="36" t="s">
        <v>51</v>
      </c>
      <c r="J183" s="46" t="s">
        <v>60</v>
      </c>
      <c r="L183" s="36"/>
      <c r="M183" s="45" t="s">
        <v>469</v>
      </c>
    </row>
    <row r="184" hidden="1">
      <c r="A184" s="2" t="s">
        <v>470</v>
      </c>
      <c r="B184" s="44">
        <v>45385.0</v>
      </c>
      <c r="C184" s="44">
        <v>45385.0</v>
      </c>
      <c r="D184" s="2" t="s">
        <v>91</v>
      </c>
      <c r="E184" s="13">
        <v>4.0E-4</v>
      </c>
      <c r="H184" s="41" t="s">
        <v>471</v>
      </c>
      <c r="I184" s="36"/>
      <c r="J184" s="36"/>
      <c r="L184" s="36"/>
      <c r="M184" s="36"/>
    </row>
    <row r="185" hidden="1">
      <c r="A185" s="2" t="s">
        <v>472</v>
      </c>
      <c r="B185" s="44">
        <v>45384.0</v>
      </c>
      <c r="C185" s="44">
        <v>45384.0</v>
      </c>
      <c r="D185" s="2" t="s">
        <v>91</v>
      </c>
      <c r="E185" s="13">
        <v>4.0E-4</v>
      </c>
      <c r="H185" s="41" t="s">
        <v>473</v>
      </c>
      <c r="I185" s="36"/>
      <c r="J185" s="36"/>
      <c r="L185" s="36"/>
      <c r="M185" s="36"/>
    </row>
    <row r="186">
      <c r="A186" s="2" t="s">
        <v>474</v>
      </c>
      <c r="B186" s="44">
        <v>45384.0</v>
      </c>
      <c r="C186" s="44">
        <v>45384.0</v>
      </c>
      <c r="D186" s="2" t="s">
        <v>91</v>
      </c>
      <c r="E186" s="13">
        <v>5.0E-4</v>
      </c>
      <c r="H186" s="41" t="s">
        <v>475</v>
      </c>
      <c r="I186" s="36" t="s">
        <v>53</v>
      </c>
      <c r="J186" s="46" t="s">
        <v>68</v>
      </c>
      <c r="L186" s="36" t="s">
        <v>476</v>
      </c>
      <c r="M186" s="45" t="s">
        <v>477</v>
      </c>
    </row>
    <row r="187" hidden="1">
      <c r="A187" s="2" t="s">
        <v>478</v>
      </c>
      <c r="B187" s="44">
        <v>45384.0</v>
      </c>
      <c r="C187" s="44">
        <v>45384.0</v>
      </c>
      <c r="D187" s="2" t="s">
        <v>91</v>
      </c>
      <c r="E187" s="13">
        <v>4.0E-4</v>
      </c>
      <c r="H187" s="41" t="s">
        <v>479</v>
      </c>
      <c r="I187" s="36"/>
      <c r="J187" s="36"/>
      <c r="L187" s="36"/>
      <c r="M187" s="36"/>
    </row>
    <row r="188" hidden="1">
      <c r="A188" s="2" t="s">
        <v>480</v>
      </c>
      <c r="B188" s="44">
        <v>45384.0</v>
      </c>
      <c r="C188" s="44">
        <v>45384.0</v>
      </c>
      <c r="D188" s="2" t="s">
        <v>91</v>
      </c>
      <c r="E188" s="13">
        <v>5.0E-4</v>
      </c>
      <c r="H188" s="41" t="s">
        <v>481</v>
      </c>
      <c r="I188" s="36"/>
      <c r="J188" s="36"/>
      <c r="L188" s="36"/>
      <c r="M188" s="36"/>
    </row>
    <row r="189">
      <c r="A189" s="2" t="s">
        <v>482</v>
      </c>
      <c r="B189" s="44">
        <v>45384.0</v>
      </c>
      <c r="C189" s="44">
        <v>45384.0</v>
      </c>
      <c r="D189" s="2" t="s">
        <v>91</v>
      </c>
      <c r="E189" s="13">
        <v>4.0E-4</v>
      </c>
      <c r="H189" s="41" t="s">
        <v>483</v>
      </c>
      <c r="I189" s="36" t="s">
        <v>53</v>
      </c>
      <c r="J189" s="36" t="s">
        <v>66</v>
      </c>
      <c r="L189" s="36" t="s">
        <v>484</v>
      </c>
      <c r="M189" s="45" t="s">
        <v>485</v>
      </c>
    </row>
    <row r="190" hidden="1">
      <c r="A190" s="2" t="s">
        <v>486</v>
      </c>
      <c r="B190" s="44">
        <v>45384.0</v>
      </c>
      <c r="C190" s="44">
        <v>45384.0</v>
      </c>
      <c r="D190" s="2" t="s">
        <v>91</v>
      </c>
      <c r="E190" s="13">
        <v>4.0E-4</v>
      </c>
      <c r="H190" s="41" t="s">
        <v>487</v>
      </c>
      <c r="I190" s="36"/>
      <c r="J190" s="36"/>
      <c r="L190" s="36"/>
      <c r="M190" s="36"/>
    </row>
    <row r="191">
      <c r="A191" s="2" t="s">
        <v>488</v>
      </c>
      <c r="B191" s="44">
        <v>45384.0</v>
      </c>
      <c r="C191" s="44">
        <v>45384.0</v>
      </c>
      <c r="D191" s="2" t="s">
        <v>91</v>
      </c>
      <c r="E191" s="13">
        <v>4.0E-4</v>
      </c>
      <c r="H191" s="41" t="s">
        <v>489</v>
      </c>
      <c r="I191" s="46" t="s">
        <v>52</v>
      </c>
      <c r="J191" s="36" t="s">
        <v>73</v>
      </c>
      <c r="L191" s="36"/>
      <c r="M191" s="45" t="s">
        <v>490</v>
      </c>
    </row>
    <row r="192">
      <c r="A192" s="2" t="s">
        <v>491</v>
      </c>
      <c r="B192" s="44">
        <v>45384.0</v>
      </c>
      <c r="C192" s="44">
        <v>45384.0</v>
      </c>
      <c r="D192" s="2" t="s">
        <v>91</v>
      </c>
      <c r="E192" s="13">
        <v>4.0E-4</v>
      </c>
      <c r="H192" s="41" t="s">
        <v>492</v>
      </c>
      <c r="I192" s="46" t="s">
        <v>51</v>
      </c>
      <c r="J192" s="46" t="s">
        <v>60</v>
      </c>
      <c r="L192" s="36" t="s">
        <v>493</v>
      </c>
      <c r="M192" s="45" t="s">
        <v>494</v>
      </c>
    </row>
    <row r="193" hidden="1">
      <c r="A193" s="2" t="s">
        <v>495</v>
      </c>
      <c r="B193" s="44">
        <v>45384.0</v>
      </c>
      <c r="C193" s="44">
        <v>45384.0</v>
      </c>
      <c r="D193" s="2" t="s">
        <v>91</v>
      </c>
      <c r="E193" s="13">
        <v>5.0E-4</v>
      </c>
      <c r="H193" s="41" t="s">
        <v>496</v>
      </c>
      <c r="I193" s="36"/>
      <c r="J193" s="36"/>
      <c r="L193" s="36"/>
      <c r="M193" s="36"/>
    </row>
    <row r="194" hidden="1">
      <c r="A194" s="2" t="s">
        <v>497</v>
      </c>
      <c r="B194" s="44">
        <v>45384.0</v>
      </c>
      <c r="C194" s="44">
        <v>45384.0</v>
      </c>
      <c r="D194" s="2" t="s">
        <v>91</v>
      </c>
      <c r="E194" s="13">
        <v>5.0E-4</v>
      </c>
      <c r="H194" s="41" t="s">
        <v>498</v>
      </c>
      <c r="I194" s="36"/>
      <c r="J194" s="36"/>
      <c r="L194" s="36"/>
      <c r="M194" s="36"/>
    </row>
    <row r="195" hidden="1">
      <c r="A195" s="2" t="s">
        <v>499</v>
      </c>
      <c r="B195" s="44">
        <v>45384.0</v>
      </c>
      <c r="C195" s="44">
        <v>45384.0</v>
      </c>
      <c r="D195" s="2" t="s">
        <v>91</v>
      </c>
      <c r="E195" s="13">
        <v>5.0E-4</v>
      </c>
      <c r="H195" s="41" t="s">
        <v>500</v>
      </c>
      <c r="I195" s="36"/>
      <c r="J195" s="36"/>
      <c r="L195" s="36"/>
      <c r="M195" s="36"/>
    </row>
    <row r="196" hidden="1">
      <c r="A196" s="2" t="s">
        <v>501</v>
      </c>
      <c r="B196" s="44">
        <v>45384.0</v>
      </c>
      <c r="C196" s="44">
        <v>45384.0</v>
      </c>
      <c r="D196" s="2" t="s">
        <v>91</v>
      </c>
      <c r="E196" s="13">
        <v>5.0E-4</v>
      </c>
      <c r="H196" s="41" t="s">
        <v>502</v>
      </c>
      <c r="I196" s="36"/>
      <c r="J196" s="36"/>
      <c r="L196" s="36"/>
      <c r="M196" s="36"/>
    </row>
    <row r="197" hidden="1">
      <c r="A197" s="2" t="s">
        <v>503</v>
      </c>
      <c r="B197" s="44">
        <v>45384.0</v>
      </c>
      <c r="C197" s="44">
        <v>45384.0</v>
      </c>
      <c r="D197" s="2" t="s">
        <v>91</v>
      </c>
      <c r="E197" s="13">
        <v>4.0E-4</v>
      </c>
      <c r="H197" s="41" t="s">
        <v>504</v>
      </c>
      <c r="I197" s="36"/>
      <c r="J197" s="36"/>
      <c r="L197" s="36"/>
      <c r="M197" s="36"/>
    </row>
    <row r="198" hidden="1">
      <c r="A198" s="2" t="s">
        <v>505</v>
      </c>
      <c r="B198" s="44">
        <v>45384.0</v>
      </c>
      <c r="C198" s="44">
        <v>45384.0</v>
      </c>
      <c r="D198" s="2" t="s">
        <v>91</v>
      </c>
      <c r="E198" s="13">
        <v>4.0E-4</v>
      </c>
      <c r="H198" s="41" t="s">
        <v>506</v>
      </c>
      <c r="I198" s="36"/>
      <c r="J198" s="36"/>
      <c r="L198" s="36"/>
      <c r="M198" s="36"/>
    </row>
    <row r="199">
      <c r="A199" s="2" t="s">
        <v>507</v>
      </c>
      <c r="B199" s="44">
        <v>45384.0</v>
      </c>
      <c r="C199" s="44">
        <v>45384.0</v>
      </c>
      <c r="D199" s="2" t="s">
        <v>91</v>
      </c>
      <c r="E199" s="13">
        <v>5.0E-4</v>
      </c>
      <c r="H199" s="41" t="s">
        <v>508</v>
      </c>
      <c r="I199" s="46" t="s">
        <v>52</v>
      </c>
      <c r="J199" s="36" t="s">
        <v>73</v>
      </c>
      <c r="L199" s="36"/>
      <c r="M199" s="45" t="s">
        <v>509</v>
      </c>
    </row>
    <row r="200" hidden="1">
      <c r="A200" s="2" t="s">
        <v>510</v>
      </c>
      <c r="B200" s="44">
        <v>45384.0</v>
      </c>
      <c r="C200" s="44">
        <v>45384.0</v>
      </c>
      <c r="D200" s="2" t="s">
        <v>91</v>
      </c>
      <c r="E200" s="13">
        <v>5.0E-4</v>
      </c>
      <c r="H200" s="41" t="s">
        <v>511</v>
      </c>
      <c r="I200" s="36"/>
      <c r="J200" s="36"/>
      <c r="L200" s="36"/>
      <c r="M200" s="36"/>
    </row>
    <row r="201">
      <c r="A201" s="2" t="s">
        <v>512</v>
      </c>
      <c r="B201" s="44">
        <v>45384.0</v>
      </c>
      <c r="C201" s="44">
        <v>45384.0</v>
      </c>
      <c r="D201" s="2" t="s">
        <v>91</v>
      </c>
      <c r="E201" s="13">
        <v>5.0E-4</v>
      </c>
      <c r="H201" s="41" t="s">
        <v>513</v>
      </c>
      <c r="I201" s="46" t="s">
        <v>52</v>
      </c>
      <c r="J201" s="36" t="s">
        <v>69</v>
      </c>
      <c r="L201" s="36"/>
      <c r="M201" s="36"/>
    </row>
    <row r="202" hidden="1">
      <c r="A202" s="2" t="s">
        <v>514</v>
      </c>
      <c r="B202" s="44">
        <v>45384.0</v>
      </c>
      <c r="C202" s="44">
        <v>45384.0</v>
      </c>
      <c r="D202" s="2" t="s">
        <v>91</v>
      </c>
      <c r="E202" s="13">
        <v>4.0E-4</v>
      </c>
      <c r="H202" s="41" t="s">
        <v>515</v>
      </c>
      <c r="I202" s="36"/>
      <c r="J202" s="36"/>
      <c r="L202" s="36"/>
      <c r="M202" s="36"/>
    </row>
    <row r="203" hidden="1">
      <c r="A203" s="2" t="s">
        <v>516</v>
      </c>
      <c r="B203" s="44">
        <v>45384.0</v>
      </c>
      <c r="C203" s="44">
        <v>45384.0</v>
      </c>
      <c r="D203" s="2" t="s">
        <v>91</v>
      </c>
      <c r="E203" s="13">
        <v>4.0E-4</v>
      </c>
      <c r="H203" s="41" t="s">
        <v>517</v>
      </c>
      <c r="I203" s="36"/>
      <c r="J203" s="36"/>
      <c r="L203" s="36"/>
      <c r="M203" s="36"/>
    </row>
    <row r="204" hidden="1">
      <c r="A204" s="2" t="s">
        <v>518</v>
      </c>
      <c r="B204" s="44">
        <v>45384.0</v>
      </c>
      <c r="C204" s="44">
        <v>45385.0</v>
      </c>
      <c r="D204" s="2" t="s">
        <v>91</v>
      </c>
      <c r="E204" s="13">
        <v>5.0E-4</v>
      </c>
      <c r="H204" s="41" t="s">
        <v>519</v>
      </c>
      <c r="I204" s="36"/>
      <c r="J204" s="36"/>
      <c r="L204" s="36"/>
      <c r="M204" s="36"/>
    </row>
    <row r="205" hidden="1">
      <c r="A205" s="2" t="s">
        <v>520</v>
      </c>
      <c r="B205" s="44">
        <v>45384.0</v>
      </c>
      <c r="C205" s="44">
        <v>45385.0</v>
      </c>
      <c r="D205" s="2" t="s">
        <v>91</v>
      </c>
      <c r="E205" s="13">
        <v>5.0E-4</v>
      </c>
      <c r="H205" s="41" t="s">
        <v>521</v>
      </c>
      <c r="I205" s="36"/>
      <c r="J205" s="36"/>
      <c r="L205" s="36"/>
      <c r="M205" s="36"/>
    </row>
    <row r="206" hidden="1">
      <c r="A206" s="2" t="s">
        <v>522</v>
      </c>
      <c r="B206" s="44">
        <v>45383.0</v>
      </c>
      <c r="C206" s="44">
        <v>45395.0</v>
      </c>
      <c r="D206" s="2" t="s">
        <v>91</v>
      </c>
      <c r="E206" s="13">
        <v>5.0E-4</v>
      </c>
      <c r="H206" s="41" t="s">
        <v>523</v>
      </c>
      <c r="I206" s="36"/>
      <c r="J206" s="36"/>
      <c r="L206" s="36"/>
      <c r="M206" s="36"/>
    </row>
    <row r="207" hidden="1">
      <c r="A207" s="2" t="s">
        <v>524</v>
      </c>
      <c r="B207" s="44">
        <v>45383.0</v>
      </c>
      <c r="C207" s="44">
        <v>45385.0</v>
      </c>
      <c r="D207" s="2" t="s">
        <v>91</v>
      </c>
      <c r="E207" s="13">
        <v>5.0E-4</v>
      </c>
      <c r="H207" s="41" t="s">
        <v>525</v>
      </c>
      <c r="I207" s="36"/>
      <c r="J207" s="36"/>
      <c r="L207" s="36"/>
      <c r="M207" s="36"/>
    </row>
    <row r="208" hidden="1">
      <c r="A208" s="2" t="s">
        <v>526</v>
      </c>
      <c r="B208" s="44">
        <v>45378.0</v>
      </c>
      <c r="C208" s="44">
        <v>45385.0</v>
      </c>
      <c r="D208" s="2" t="s">
        <v>91</v>
      </c>
      <c r="E208" s="13">
        <v>4.0E-4</v>
      </c>
      <c r="H208" s="41" t="s">
        <v>527</v>
      </c>
      <c r="I208" s="36"/>
      <c r="J208" s="36"/>
      <c r="L208" s="36"/>
      <c r="M208" s="36"/>
    </row>
    <row r="209" hidden="1">
      <c r="A209" s="2" t="s">
        <v>528</v>
      </c>
      <c r="B209" s="44">
        <v>45377.0</v>
      </c>
      <c r="C209" s="44">
        <v>45378.0</v>
      </c>
      <c r="D209" s="2" t="s">
        <v>91</v>
      </c>
      <c r="E209" s="13">
        <v>5.0E-4</v>
      </c>
      <c r="H209" s="41" t="s">
        <v>529</v>
      </c>
      <c r="I209" s="36"/>
      <c r="J209" s="36"/>
      <c r="L209" s="36"/>
      <c r="M209" s="36"/>
    </row>
    <row r="210">
      <c r="A210" s="2" t="s">
        <v>530</v>
      </c>
      <c r="B210" s="44">
        <v>45377.0</v>
      </c>
      <c r="C210" s="44">
        <v>45378.0</v>
      </c>
      <c r="D210" s="2" t="s">
        <v>91</v>
      </c>
      <c r="E210" s="13">
        <v>5.0E-4</v>
      </c>
      <c r="H210" s="41" t="s">
        <v>531</v>
      </c>
      <c r="I210" s="46" t="s">
        <v>52</v>
      </c>
      <c r="J210" s="36" t="s">
        <v>73</v>
      </c>
      <c r="L210" s="36"/>
      <c r="M210" s="36"/>
    </row>
    <row r="211">
      <c r="A211" s="2" t="s">
        <v>532</v>
      </c>
      <c r="B211" s="44">
        <v>45377.0</v>
      </c>
      <c r="C211" s="44">
        <v>45378.0</v>
      </c>
      <c r="D211" s="2" t="s">
        <v>91</v>
      </c>
      <c r="E211" s="13">
        <v>5.0E-4</v>
      </c>
      <c r="H211" s="41" t="s">
        <v>533</v>
      </c>
      <c r="I211" s="46" t="s">
        <v>52</v>
      </c>
      <c r="J211" s="36" t="s">
        <v>73</v>
      </c>
      <c r="L211" s="36"/>
      <c r="M211" s="45" t="s">
        <v>534</v>
      </c>
    </row>
    <row r="212" hidden="1">
      <c r="A212" s="2" t="s">
        <v>535</v>
      </c>
      <c r="B212" s="44">
        <v>45377.0</v>
      </c>
      <c r="C212" s="44">
        <v>45378.0</v>
      </c>
      <c r="D212" s="2" t="s">
        <v>91</v>
      </c>
      <c r="E212" s="13">
        <v>5.0E-4</v>
      </c>
      <c r="H212" s="41" t="s">
        <v>536</v>
      </c>
      <c r="I212" s="36"/>
      <c r="J212" s="36"/>
      <c r="L212" s="36"/>
      <c r="M212" s="36"/>
    </row>
    <row r="213" hidden="1">
      <c r="A213" s="2" t="s">
        <v>537</v>
      </c>
      <c r="B213" s="44">
        <v>45377.0</v>
      </c>
      <c r="C213" s="44">
        <v>45377.0</v>
      </c>
      <c r="D213" s="2">
        <v>5.5</v>
      </c>
      <c r="E213" s="13">
        <v>4.0E-4</v>
      </c>
      <c r="H213" s="41" t="s">
        <v>538</v>
      </c>
      <c r="I213" s="36"/>
      <c r="J213" s="36"/>
      <c r="L213" s="36"/>
      <c r="M213" s="36"/>
    </row>
    <row r="214" hidden="1">
      <c r="A214" s="2" t="s">
        <v>539</v>
      </c>
      <c r="B214" s="44">
        <v>45372.0</v>
      </c>
      <c r="C214" s="44">
        <v>45395.0</v>
      </c>
      <c r="D214" s="2" t="s">
        <v>91</v>
      </c>
      <c r="E214" s="13">
        <v>5.0E-4</v>
      </c>
      <c r="H214" s="41" t="s">
        <v>540</v>
      </c>
      <c r="I214" s="36"/>
      <c r="J214" s="36"/>
      <c r="L214" s="36"/>
      <c r="M214" s="36"/>
    </row>
    <row r="215" hidden="1">
      <c r="A215" s="2" t="s">
        <v>541</v>
      </c>
      <c r="B215" s="44">
        <v>45372.0</v>
      </c>
      <c r="C215" s="44">
        <v>45395.0</v>
      </c>
      <c r="D215" s="2" t="s">
        <v>91</v>
      </c>
      <c r="E215" s="13">
        <v>5.0E-4</v>
      </c>
      <c r="H215" s="41" t="s">
        <v>542</v>
      </c>
      <c r="I215" s="36"/>
      <c r="J215" s="36"/>
      <c r="L215" s="36"/>
      <c r="M215" s="36"/>
    </row>
    <row r="216">
      <c r="A216" s="2" t="s">
        <v>543</v>
      </c>
      <c r="B216" s="44">
        <v>45369.0</v>
      </c>
      <c r="C216" s="44">
        <v>45369.0</v>
      </c>
      <c r="D216" s="2">
        <v>5.5</v>
      </c>
      <c r="E216" s="13">
        <v>4.0E-4</v>
      </c>
      <c r="H216" s="41" t="s">
        <v>544</v>
      </c>
      <c r="I216" s="36" t="s">
        <v>53</v>
      </c>
      <c r="J216" s="36" t="s">
        <v>66</v>
      </c>
      <c r="L216" s="36" t="s">
        <v>198</v>
      </c>
      <c r="M216" s="36"/>
    </row>
    <row r="217" hidden="1">
      <c r="A217" s="2" t="s">
        <v>545</v>
      </c>
      <c r="B217" s="44">
        <v>45369.0</v>
      </c>
      <c r="C217" s="44">
        <v>45369.0</v>
      </c>
      <c r="D217" s="2">
        <v>5.5</v>
      </c>
      <c r="E217" s="13">
        <v>4.0E-4</v>
      </c>
      <c r="H217" s="41" t="s">
        <v>546</v>
      </c>
      <c r="I217" s="36"/>
      <c r="J217" s="36"/>
      <c r="L217" s="36"/>
      <c r="M217" s="36"/>
    </row>
    <row r="218" hidden="1">
      <c r="A218" s="2" t="s">
        <v>547</v>
      </c>
      <c r="B218" s="44">
        <v>45369.0</v>
      </c>
      <c r="C218" s="44">
        <v>45386.0</v>
      </c>
      <c r="D218" s="2" t="s">
        <v>91</v>
      </c>
      <c r="E218" s="13">
        <v>5.0E-4</v>
      </c>
      <c r="H218" s="41" t="s">
        <v>548</v>
      </c>
      <c r="I218" s="36"/>
      <c r="J218" s="36"/>
      <c r="L218" s="36"/>
      <c r="M218" s="36"/>
    </row>
    <row r="219">
      <c r="A219" s="2" t="s">
        <v>549</v>
      </c>
      <c r="B219" s="44">
        <v>45369.0</v>
      </c>
      <c r="C219" s="44">
        <v>45369.0</v>
      </c>
      <c r="D219" s="2">
        <v>5.5</v>
      </c>
      <c r="E219" s="13">
        <v>5.0E-4</v>
      </c>
      <c r="H219" s="41" t="s">
        <v>550</v>
      </c>
      <c r="I219" s="36" t="s">
        <v>51</v>
      </c>
      <c r="J219" s="46" t="s">
        <v>74</v>
      </c>
      <c r="L219" s="36" t="s">
        <v>551</v>
      </c>
      <c r="M219" s="36"/>
    </row>
    <row r="220" hidden="1">
      <c r="A220" s="2" t="s">
        <v>552</v>
      </c>
      <c r="B220" s="44">
        <v>45369.0</v>
      </c>
      <c r="C220" s="44">
        <v>45369.0</v>
      </c>
      <c r="D220" s="2">
        <v>5.5</v>
      </c>
      <c r="E220" s="13">
        <v>4.0E-4</v>
      </c>
      <c r="H220" s="41" t="s">
        <v>553</v>
      </c>
      <c r="I220" s="36"/>
      <c r="J220" s="36"/>
      <c r="L220" s="36"/>
      <c r="M220" s="36"/>
    </row>
    <row r="221" hidden="1">
      <c r="A221" s="2" t="s">
        <v>554</v>
      </c>
      <c r="B221" s="44">
        <v>45369.0</v>
      </c>
      <c r="C221" s="44">
        <v>45369.0</v>
      </c>
      <c r="D221" s="2">
        <v>5.5</v>
      </c>
      <c r="E221" s="13">
        <v>4.0E-4</v>
      </c>
      <c r="H221" s="41" t="s">
        <v>555</v>
      </c>
      <c r="I221" s="36"/>
      <c r="J221" s="36"/>
      <c r="L221" s="36"/>
      <c r="M221" s="36"/>
    </row>
    <row r="222" hidden="1">
      <c r="A222" s="2" t="s">
        <v>556</v>
      </c>
      <c r="B222" s="44">
        <v>45369.0</v>
      </c>
      <c r="C222" s="44">
        <v>45369.0</v>
      </c>
      <c r="D222" s="2">
        <v>5.5</v>
      </c>
      <c r="E222" s="13">
        <v>5.0E-4</v>
      </c>
      <c r="H222" s="41" t="s">
        <v>557</v>
      </c>
      <c r="I222" s="36"/>
      <c r="J222" s="36"/>
      <c r="L222" s="36"/>
      <c r="M222" s="36"/>
    </row>
    <row r="223" hidden="1">
      <c r="A223" s="2" t="s">
        <v>558</v>
      </c>
      <c r="B223" s="44">
        <v>45369.0</v>
      </c>
      <c r="C223" s="44">
        <v>45369.0</v>
      </c>
      <c r="D223" s="2">
        <v>5.5</v>
      </c>
      <c r="E223" s="13">
        <v>4.0E-4</v>
      </c>
      <c r="H223" s="41" t="s">
        <v>559</v>
      </c>
      <c r="I223" s="36"/>
      <c r="J223" s="36"/>
      <c r="L223" s="36"/>
      <c r="M223" s="36"/>
    </row>
    <row r="224" hidden="1">
      <c r="A224" s="2" t="s">
        <v>560</v>
      </c>
      <c r="B224" s="44">
        <v>45369.0</v>
      </c>
      <c r="C224" s="44">
        <v>45369.0</v>
      </c>
      <c r="D224" s="2">
        <v>5.5</v>
      </c>
      <c r="E224" s="13">
        <v>5.0E-4</v>
      </c>
      <c r="H224" s="41" t="s">
        <v>561</v>
      </c>
      <c r="I224" s="36"/>
      <c r="J224" s="36"/>
      <c r="L224" s="36"/>
      <c r="M224" s="36"/>
    </row>
    <row r="225" hidden="1">
      <c r="A225" s="2" t="s">
        <v>562</v>
      </c>
      <c r="B225" s="44">
        <v>45364.0</v>
      </c>
      <c r="C225" s="44">
        <v>45364.0</v>
      </c>
      <c r="D225" s="2">
        <v>5.5</v>
      </c>
      <c r="E225" s="13">
        <v>5.0E-4</v>
      </c>
      <c r="H225" s="41" t="s">
        <v>563</v>
      </c>
      <c r="I225" s="36"/>
      <c r="J225" s="36"/>
      <c r="L225" s="36"/>
      <c r="M225" s="36"/>
    </row>
    <row r="226" hidden="1">
      <c r="A226" s="2" t="s">
        <v>564</v>
      </c>
      <c r="B226" s="44">
        <v>45364.0</v>
      </c>
      <c r="C226" s="44">
        <v>45392.0</v>
      </c>
      <c r="D226" s="2" t="s">
        <v>91</v>
      </c>
      <c r="E226" s="13">
        <v>5.0E-4</v>
      </c>
      <c r="H226" s="41" t="s">
        <v>565</v>
      </c>
      <c r="I226" s="36"/>
      <c r="J226" s="36"/>
      <c r="L226" s="36"/>
      <c r="M226" s="36"/>
    </row>
    <row r="227" hidden="1">
      <c r="A227" s="2" t="s">
        <v>566</v>
      </c>
      <c r="B227" s="44">
        <v>45357.0</v>
      </c>
      <c r="C227" s="44">
        <v>45357.0</v>
      </c>
      <c r="D227" s="2">
        <v>5.5</v>
      </c>
      <c r="E227" s="13">
        <v>4.0E-4</v>
      </c>
      <c r="H227" s="41" t="s">
        <v>567</v>
      </c>
      <c r="I227" s="36"/>
      <c r="J227" s="36"/>
      <c r="L227" s="36"/>
      <c r="M227" s="36"/>
    </row>
    <row r="228" hidden="1">
      <c r="A228" s="2" t="s">
        <v>568</v>
      </c>
      <c r="B228" s="44">
        <v>45357.0</v>
      </c>
      <c r="C228" s="44">
        <v>45357.0</v>
      </c>
      <c r="D228" s="2">
        <v>5.5</v>
      </c>
      <c r="E228" s="13">
        <v>4.0E-4</v>
      </c>
      <c r="H228" s="41" t="s">
        <v>569</v>
      </c>
      <c r="I228" s="36"/>
      <c r="J228" s="36"/>
      <c r="L228" s="36"/>
      <c r="M228" s="36"/>
    </row>
    <row r="229" hidden="1">
      <c r="A229" s="2" t="s">
        <v>570</v>
      </c>
      <c r="B229" s="44">
        <v>45357.0</v>
      </c>
      <c r="C229" s="44">
        <v>45386.0</v>
      </c>
      <c r="D229" s="2" t="s">
        <v>91</v>
      </c>
      <c r="E229" s="13">
        <v>5.0E-4</v>
      </c>
      <c r="H229" s="41" t="s">
        <v>571</v>
      </c>
      <c r="I229" s="36"/>
      <c r="J229" s="36"/>
      <c r="L229" s="36"/>
      <c r="M229" s="36"/>
    </row>
    <row r="230">
      <c r="A230" s="2" t="s">
        <v>572</v>
      </c>
      <c r="B230" s="44">
        <v>45357.0</v>
      </c>
      <c r="C230" s="44">
        <v>45357.0</v>
      </c>
      <c r="D230" s="2">
        <v>5.5</v>
      </c>
      <c r="E230" s="13">
        <v>4.0E-4</v>
      </c>
      <c r="H230" s="41" t="s">
        <v>573</v>
      </c>
      <c r="I230" s="36" t="s">
        <v>51</v>
      </c>
      <c r="J230" s="36"/>
      <c r="L230" s="46" t="s">
        <v>574</v>
      </c>
      <c r="M230" s="36"/>
    </row>
    <row r="231" hidden="1">
      <c r="A231" s="2" t="s">
        <v>575</v>
      </c>
      <c r="B231" s="44">
        <v>45357.0</v>
      </c>
      <c r="C231" s="44">
        <v>45357.0</v>
      </c>
      <c r="D231" s="2">
        <v>5.5</v>
      </c>
      <c r="E231" s="13">
        <v>5.0E-4</v>
      </c>
      <c r="H231" s="41" t="s">
        <v>576</v>
      </c>
      <c r="I231" s="36"/>
      <c r="J231" s="36"/>
      <c r="L231" s="36"/>
      <c r="M231" s="36"/>
    </row>
    <row r="232" hidden="1">
      <c r="A232" s="2" t="s">
        <v>577</v>
      </c>
      <c r="B232" s="44">
        <v>45353.0</v>
      </c>
      <c r="C232" s="44">
        <v>45357.0</v>
      </c>
      <c r="D232" s="2" t="s">
        <v>91</v>
      </c>
      <c r="E232" s="13">
        <v>5.0E-4</v>
      </c>
      <c r="H232" s="41" t="s">
        <v>578</v>
      </c>
      <c r="I232" s="36"/>
      <c r="J232" s="36"/>
      <c r="L232" s="36"/>
      <c r="M232" s="36"/>
    </row>
    <row r="233" hidden="1">
      <c r="A233" s="2" t="s">
        <v>579</v>
      </c>
      <c r="B233" s="44">
        <v>45362.0</v>
      </c>
      <c r="C233" s="44">
        <v>45363.0</v>
      </c>
      <c r="D233" s="2" t="s">
        <v>91</v>
      </c>
      <c r="E233" s="13">
        <v>5.0E-4</v>
      </c>
      <c r="H233" s="41" t="s">
        <v>580</v>
      </c>
      <c r="I233" s="36"/>
      <c r="J233" s="36"/>
      <c r="L233" s="36"/>
      <c r="M233" s="36"/>
    </row>
    <row r="234" hidden="1">
      <c r="A234" s="2" t="s">
        <v>581</v>
      </c>
      <c r="B234" s="44">
        <v>45362.0</v>
      </c>
      <c r="C234" s="44">
        <v>45363.0</v>
      </c>
      <c r="D234" s="2" t="s">
        <v>91</v>
      </c>
      <c r="E234" s="13">
        <v>5.0E-4</v>
      </c>
      <c r="H234" s="41" t="s">
        <v>582</v>
      </c>
      <c r="I234" s="36"/>
      <c r="J234" s="36"/>
      <c r="L234" s="36"/>
      <c r="M234" s="36"/>
    </row>
    <row r="235" hidden="1">
      <c r="A235" s="2" t="s">
        <v>583</v>
      </c>
      <c r="B235" s="44">
        <v>45362.0</v>
      </c>
      <c r="C235" s="44">
        <v>45363.0</v>
      </c>
      <c r="D235" s="2" t="s">
        <v>91</v>
      </c>
      <c r="E235" s="13">
        <v>4.0E-4</v>
      </c>
      <c r="H235" s="41" t="s">
        <v>584</v>
      </c>
      <c r="I235" s="36"/>
      <c r="J235" s="36"/>
      <c r="L235" s="36"/>
      <c r="M235" s="36"/>
    </row>
    <row r="236" hidden="1">
      <c r="A236" s="2" t="s">
        <v>585</v>
      </c>
      <c r="B236" s="44">
        <v>45362.0</v>
      </c>
      <c r="C236" s="44">
        <v>45363.0</v>
      </c>
      <c r="D236" s="2" t="s">
        <v>91</v>
      </c>
      <c r="E236" s="13">
        <v>5.0E-4</v>
      </c>
      <c r="H236" s="41" t="s">
        <v>586</v>
      </c>
      <c r="I236" s="36"/>
      <c r="J236" s="36"/>
      <c r="L236" s="36"/>
      <c r="M236" s="36"/>
    </row>
    <row r="237" hidden="1">
      <c r="A237" s="2" t="s">
        <v>587</v>
      </c>
      <c r="B237" s="44">
        <v>45362.0</v>
      </c>
      <c r="C237" s="44">
        <v>45363.0</v>
      </c>
      <c r="D237" s="2" t="s">
        <v>91</v>
      </c>
      <c r="E237" s="13">
        <v>4.0E-4</v>
      </c>
      <c r="H237" s="41" t="s">
        <v>588</v>
      </c>
      <c r="I237" s="36"/>
      <c r="J237" s="36"/>
      <c r="L237" s="36"/>
      <c r="M237" s="36"/>
    </row>
    <row r="238" hidden="1">
      <c r="A238" s="2" t="s">
        <v>589</v>
      </c>
      <c r="B238" s="44">
        <v>45362.0</v>
      </c>
      <c r="C238" s="44">
        <v>45363.0</v>
      </c>
      <c r="D238" s="2" t="s">
        <v>91</v>
      </c>
      <c r="E238" s="13">
        <v>4.0E-4</v>
      </c>
      <c r="H238" s="41" t="s">
        <v>590</v>
      </c>
      <c r="I238" s="36"/>
      <c r="J238" s="36"/>
      <c r="L238" s="36"/>
      <c r="M238" s="36"/>
    </row>
    <row r="239" hidden="1">
      <c r="A239" s="2" t="s">
        <v>591</v>
      </c>
      <c r="B239" s="44">
        <v>45362.0</v>
      </c>
      <c r="C239" s="44">
        <v>45363.0</v>
      </c>
      <c r="D239" s="2" t="s">
        <v>91</v>
      </c>
      <c r="E239" s="13">
        <v>5.0E-4</v>
      </c>
      <c r="H239" s="41" t="s">
        <v>592</v>
      </c>
      <c r="I239" s="36"/>
      <c r="J239" s="36"/>
      <c r="L239" s="36"/>
      <c r="M239" s="36"/>
    </row>
    <row r="240" hidden="1">
      <c r="A240" s="2" t="s">
        <v>593</v>
      </c>
      <c r="B240" s="44">
        <v>45362.0</v>
      </c>
      <c r="C240" s="44">
        <v>45363.0</v>
      </c>
      <c r="D240" s="2" t="s">
        <v>91</v>
      </c>
      <c r="E240" s="13">
        <v>4.0E-4</v>
      </c>
      <c r="H240" s="41" t="s">
        <v>594</v>
      </c>
      <c r="I240" s="36"/>
      <c r="J240" s="36"/>
      <c r="L240" s="36"/>
      <c r="M240" s="36"/>
    </row>
    <row r="241" hidden="1">
      <c r="A241" s="2" t="s">
        <v>595</v>
      </c>
      <c r="B241" s="44">
        <v>45362.0</v>
      </c>
      <c r="C241" s="44">
        <v>45363.0</v>
      </c>
      <c r="D241" s="2" t="s">
        <v>91</v>
      </c>
      <c r="E241" s="13">
        <v>5.0E-4</v>
      </c>
      <c r="H241" s="41" t="s">
        <v>596</v>
      </c>
      <c r="I241" s="36"/>
      <c r="J241" s="36"/>
      <c r="L241" s="36"/>
      <c r="M241" s="36"/>
    </row>
    <row r="242" hidden="1">
      <c r="A242" s="2" t="s">
        <v>597</v>
      </c>
      <c r="B242" s="44">
        <v>45351.0</v>
      </c>
      <c r="C242" s="44">
        <v>45351.0</v>
      </c>
      <c r="D242" s="2">
        <v>5.5</v>
      </c>
      <c r="E242" s="13">
        <v>5.0E-4</v>
      </c>
      <c r="H242" s="41" t="s">
        <v>598</v>
      </c>
      <c r="I242" s="36"/>
      <c r="J242" s="36"/>
      <c r="L242" s="36"/>
      <c r="M242" s="36"/>
    </row>
    <row r="243" hidden="1">
      <c r="A243" s="2" t="s">
        <v>599</v>
      </c>
      <c r="B243" s="44">
        <v>45348.0</v>
      </c>
      <c r="C243" s="44">
        <v>45399.0</v>
      </c>
      <c r="D243" s="2">
        <v>5.5</v>
      </c>
      <c r="E243" s="13">
        <v>4.0E-4</v>
      </c>
      <c r="H243" s="41" t="s">
        <v>600</v>
      </c>
      <c r="I243" s="36"/>
      <c r="J243" s="36"/>
      <c r="L243" s="36"/>
      <c r="M243" s="36"/>
    </row>
    <row r="244" hidden="1">
      <c r="A244" s="2" t="s">
        <v>601</v>
      </c>
      <c r="B244" s="44">
        <v>45348.0</v>
      </c>
      <c r="C244" s="44">
        <v>45399.0</v>
      </c>
      <c r="D244" s="2">
        <v>5.5</v>
      </c>
      <c r="E244" s="2" t="s">
        <v>91</v>
      </c>
      <c r="H244" s="41" t="s">
        <v>602</v>
      </c>
      <c r="I244" s="36"/>
      <c r="J244" s="36"/>
      <c r="L244" s="36"/>
      <c r="M244" s="36"/>
    </row>
    <row r="245" hidden="1">
      <c r="A245" s="2" t="s">
        <v>603</v>
      </c>
      <c r="B245" s="44">
        <v>45348.0</v>
      </c>
      <c r="C245" s="44">
        <v>45399.0</v>
      </c>
      <c r="D245" s="2">
        <v>5.5</v>
      </c>
      <c r="E245" s="13">
        <v>4.0E-4</v>
      </c>
      <c r="H245" s="41" t="s">
        <v>604</v>
      </c>
      <c r="I245" s="36"/>
      <c r="J245" s="36"/>
      <c r="L245" s="36"/>
      <c r="M245" s="36"/>
    </row>
    <row r="246" hidden="1">
      <c r="A246" s="2" t="s">
        <v>605</v>
      </c>
      <c r="B246" s="44">
        <v>45348.0</v>
      </c>
      <c r="C246" s="44">
        <v>45399.0</v>
      </c>
      <c r="D246" s="2">
        <v>5.5</v>
      </c>
      <c r="E246" s="13">
        <v>4.0E-4</v>
      </c>
      <c r="H246" s="41" t="s">
        <v>606</v>
      </c>
      <c r="I246" s="36"/>
      <c r="J246" s="36"/>
      <c r="L246" s="36"/>
      <c r="M246" s="36"/>
    </row>
    <row r="247" hidden="1">
      <c r="A247" s="2" t="s">
        <v>607</v>
      </c>
      <c r="B247" s="44">
        <v>45348.0</v>
      </c>
      <c r="C247" s="44">
        <v>45399.0</v>
      </c>
      <c r="D247" s="2">
        <v>5.5</v>
      </c>
      <c r="E247" s="13">
        <v>4.0E-4</v>
      </c>
      <c r="H247" s="41" t="s">
        <v>608</v>
      </c>
      <c r="I247" s="36"/>
      <c r="J247" s="36"/>
      <c r="L247" s="36"/>
      <c r="M247" s="36"/>
    </row>
    <row r="248" hidden="1">
      <c r="A248" s="2" t="s">
        <v>609</v>
      </c>
      <c r="B248" s="44">
        <v>45348.0</v>
      </c>
      <c r="C248" s="44">
        <v>45399.0</v>
      </c>
      <c r="D248" s="2">
        <v>5.5</v>
      </c>
      <c r="E248" s="13">
        <v>4.0E-4</v>
      </c>
      <c r="H248" s="41" t="s">
        <v>610</v>
      </c>
      <c r="I248" s="36"/>
      <c r="J248" s="36"/>
      <c r="L248" s="36"/>
      <c r="M248" s="36"/>
    </row>
    <row r="249" hidden="1">
      <c r="A249" s="2" t="s">
        <v>611</v>
      </c>
      <c r="B249" s="44">
        <v>45348.0</v>
      </c>
      <c r="C249" s="44">
        <v>45399.0</v>
      </c>
      <c r="D249" s="2">
        <v>5.5</v>
      </c>
      <c r="E249" s="13">
        <v>4.0E-4</v>
      </c>
      <c r="H249" s="41" t="s">
        <v>612</v>
      </c>
      <c r="I249" s="36"/>
      <c r="J249" s="36"/>
      <c r="L249" s="36"/>
      <c r="M249" s="36"/>
    </row>
    <row r="250" hidden="1">
      <c r="A250" s="2" t="s">
        <v>613</v>
      </c>
      <c r="B250" s="44">
        <v>45345.0</v>
      </c>
      <c r="C250" s="44">
        <v>45399.0</v>
      </c>
      <c r="D250" s="2">
        <v>7.8</v>
      </c>
      <c r="E250" s="13">
        <v>4.0E-4</v>
      </c>
      <c r="H250" s="41" t="s">
        <v>614</v>
      </c>
      <c r="I250" s="36"/>
      <c r="J250" s="36"/>
      <c r="L250" s="36"/>
      <c r="M250" s="36"/>
    </row>
    <row r="251" hidden="1">
      <c r="A251" s="2" t="s">
        <v>615</v>
      </c>
      <c r="B251" s="44">
        <v>45345.0</v>
      </c>
      <c r="C251" s="44">
        <v>45399.0</v>
      </c>
      <c r="D251" s="2">
        <v>7.8</v>
      </c>
      <c r="E251" s="13">
        <v>4.0E-4</v>
      </c>
      <c r="H251" s="41" t="s">
        <v>616</v>
      </c>
      <c r="I251" s="36"/>
      <c r="J251" s="36"/>
      <c r="L251" s="36"/>
      <c r="M251" s="36"/>
    </row>
    <row r="252" hidden="1">
      <c r="A252" s="2" t="s">
        <v>617</v>
      </c>
      <c r="B252" s="44">
        <v>45345.0</v>
      </c>
      <c r="C252" s="44">
        <v>45399.0</v>
      </c>
      <c r="D252" s="2">
        <v>7.1</v>
      </c>
      <c r="E252" s="13">
        <v>4.0E-4</v>
      </c>
      <c r="H252" s="41" t="s">
        <v>618</v>
      </c>
      <c r="I252" s="36"/>
      <c r="J252" s="36"/>
      <c r="L252" s="36"/>
      <c r="M252" s="36"/>
    </row>
    <row r="253" hidden="1">
      <c r="A253" s="2" t="s">
        <v>619</v>
      </c>
      <c r="B253" s="44">
        <v>45345.0</v>
      </c>
      <c r="C253" s="44">
        <v>45399.0</v>
      </c>
      <c r="D253" s="2">
        <v>5.5</v>
      </c>
      <c r="E253" s="13">
        <v>4.0E-4</v>
      </c>
      <c r="H253" s="41" t="s">
        <v>620</v>
      </c>
      <c r="I253" s="36"/>
      <c r="J253" s="36"/>
      <c r="L253" s="36"/>
      <c r="M253" s="36"/>
    </row>
    <row r="254" hidden="1">
      <c r="A254" s="2" t="s">
        <v>621</v>
      </c>
      <c r="B254" s="44">
        <v>45345.0</v>
      </c>
      <c r="C254" s="44">
        <v>45399.0</v>
      </c>
      <c r="D254" s="2">
        <v>5.5</v>
      </c>
      <c r="E254" s="13">
        <v>4.0E-4</v>
      </c>
      <c r="H254" s="41" t="s">
        <v>622</v>
      </c>
      <c r="I254" s="36"/>
      <c r="J254" s="36"/>
      <c r="L254" s="36"/>
      <c r="M254" s="36"/>
    </row>
    <row r="255" hidden="1">
      <c r="A255" s="2" t="s">
        <v>623</v>
      </c>
      <c r="B255" s="44">
        <v>45345.0</v>
      </c>
      <c r="C255" s="44">
        <v>45401.0</v>
      </c>
      <c r="D255" s="2">
        <v>7.1</v>
      </c>
      <c r="E255" s="13">
        <v>5.0E-4</v>
      </c>
      <c r="H255" s="41" t="s">
        <v>624</v>
      </c>
      <c r="I255" s="36"/>
      <c r="J255" s="36"/>
      <c r="L255" s="36"/>
      <c r="M255" s="36"/>
    </row>
    <row r="256" hidden="1">
      <c r="A256" s="2" t="s">
        <v>625</v>
      </c>
      <c r="B256" s="44">
        <v>45345.0</v>
      </c>
      <c r="C256" s="44">
        <v>45401.0</v>
      </c>
      <c r="D256" s="2">
        <v>7.1</v>
      </c>
      <c r="E256" s="13">
        <v>4.0E-4</v>
      </c>
      <c r="H256" s="41" t="s">
        <v>626</v>
      </c>
      <c r="I256" s="36"/>
      <c r="J256" s="36"/>
      <c r="L256" s="36"/>
      <c r="M256" s="36"/>
    </row>
    <row r="257" hidden="1">
      <c r="A257" s="2" t="s">
        <v>627</v>
      </c>
      <c r="B257" s="44">
        <v>45344.0</v>
      </c>
      <c r="C257" s="44">
        <v>45405.0</v>
      </c>
      <c r="D257" s="2">
        <v>7.8</v>
      </c>
      <c r="E257" s="13">
        <v>5.0E-4</v>
      </c>
      <c r="H257" s="41" t="s">
        <v>628</v>
      </c>
      <c r="I257" s="36"/>
      <c r="J257" s="36"/>
      <c r="L257" s="36"/>
      <c r="M257" s="36"/>
    </row>
    <row r="258" hidden="1">
      <c r="A258" s="2" t="s">
        <v>629</v>
      </c>
      <c r="B258" s="44">
        <v>45344.0</v>
      </c>
      <c r="C258" s="44">
        <v>45369.0</v>
      </c>
      <c r="D258" s="2">
        <v>5.5</v>
      </c>
      <c r="E258" s="13">
        <v>4.0E-4</v>
      </c>
      <c r="H258" s="41" t="s">
        <v>630</v>
      </c>
      <c r="I258" s="36"/>
      <c r="J258" s="36"/>
      <c r="L258" s="36"/>
      <c r="M258" s="36"/>
    </row>
    <row r="259" hidden="1">
      <c r="A259" s="2" t="s">
        <v>631</v>
      </c>
      <c r="B259" s="44">
        <v>45344.0</v>
      </c>
      <c r="C259" s="44">
        <v>45369.0</v>
      </c>
      <c r="D259" s="2">
        <v>5.5</v>
      </c>
      <c r="E259" s="13">
        <v>4.0E-4</v>
      </c>
      <c r="H259" s="41" t="s">
        <v>632</v>
      </c>
      <c r="I259" s="36"/>
      <c r="J259" s="36"/>
      <c r="L259" s="36"/>
      <c r="M259" s="36"/>
    </row>
    <row r="260" hidden="1">
      <c r="A260" s="2" t="s">
        <v>633</v>
      </c>
      <c r="B260" s="44">
        <v>45344.0</v>
      </c>
      <c r="C260" s="44">
        <v>45369.0</v>
      </c>
      <c r="D260" s="2">
        <v>7.8</v>
      </c>
      <c r="E260" s="13">
        <v>4.0E-4</v>
      </c>
      <c r="H260" s="41" t="s">
        <v>634</v>
      </c>
      <c r="I260" s="36"/>
      <c r="J260" s="36"/>
      <c r="L260" s="36"/>
      <c r="M260" s="36"/>
    </row>
    <row r="261" hidden="1">
      <c r="A261" s="2" t="s">
        <v>635</v>
      </c>
      <c r="B261" s="44">
        <v>45344.0</v>
      </c>
      <c r="C261" s="44">
        <v>45369.0</v>
      </c>
      <c r="D261" s="2">
        <v>7.8</v>
      </c>
      <c r="E261" s="13">
        <v>4.0E-4</v>
      </c>
      <c r="H261" s="41" t="s">
        <v>636</v>
      </c>
      <c r="I261" s="36"/>
      <c r="J261" s="36"/>
      <c r="L261" s="36"/>
      <c r="M261" s="36"/>
    </row>
    <row r="262" hidden="1">
      <c r="A262" s="2" t="s">
        <v>637</v>
      </c>
      <c r="B262" s="44">
        <v>45344.0</v>
      </c>
      <c r="C262" s="44">
        <v>45369.0</v>
      </c>
      <c r="D262" s="2">
        <v>5.5</v>
      </c>
      <c r="E262" s="13">
        <v>4.0E-4</v>
      </c>
      <c r="H262" s="41" t="s">
        <v>638</v>
      </c>
      <c r="I262" s="36"/>
      <c r="J262" s="36"/>
      <c r="L262" s="36"/>
      <c r="M262" s="36"/>
    </row>
    <row r="263" hidden="1">
      <c r="A263" s="2" t="s">
        <v>639</v>
      </c>
      <c r="B263" s="44">
        <v>45344.0</v>
      </c>
      <c r="C263" s="44">
        <v>45369.0</v>
      </c>
      <c r="D263" s="2">
        <v>7.8</v>
      </c>
      <c r="E263" s="13">
        <v>4.0E-4</v>
      </c>
      <c r="H263" s="41" t="s">
        <v>640</v>
      </c>
      <c r="I263" s="36"/>
      <c r="J263" s="36"/>
      <c r="L263" s="36"/>
      <c r="M263" s="36"/>
    </row>
    <row r="264" hidden="1">
      <c r="A264" s="2" t="s">
        <v>641</v>
      </c>
      <c r="B264" s="44">
        <v>45343.0</v>
      </c>
      <c r="C264" s="44">
        <v>45385.0</v>
      </c>
      <c r="D264" s="2">
        <v>4.7</v>
      </c>
      <c r="E264" s="13">
        <v>4.0E-4</v>
      </c>
      <c r="H264" s="41" t="s">
        <v>642</v>
      </c>
      <c r="I264" s="36"/>
      <c r="J264" s="36"/>
      <c r="L264" s="36"/>
      <c r="M264" s="36"/>
    </row>
    <row r="265" hidden="1">
      <c r="A265" s="2" t="s">
        <v>643</v>
      </c>
      <c r="B265" s="44">
        <v>45343.0</v>
      </c>
      <c r="C265" s="44">
        <v>45366.0</v>
      </c>
      <c r="D265" s="2">
        <v>4.7</v>
      </c>
      <c r="E265" s="13">
        <v>4.0E-4</v>
      </c>
      <c r="H265" s="41" t="s">
        <v>644</v>
      </c>
      <c r="I265" s="36"/>
      <c r="J265" s="36"/>
      <c r="L265" s="36"/>
      <c r="M265" s="36"/>
    </row>
    <row r="266" hidden="1">
      <c r="A266" s="2" t="s">
        <v>645</v>
      </c>
      <c r="B266" s="44">
        <v>45343.0</v>
      </c>
      <c r="C266" s="44">
        <v>45366.0</v>
      </c>
      <c r="D266" s="2">
        <v>7.8</v>
      </c>
      <c r="E266" s="13">
        <v>4.0E-4</v>
      </c>
      <c r="H266" s="41" t="s">
        <v>646</v>
      </c>
      <c r="I266" s="36"/>
      <c r="J266" s="36"/>
      <c r="L266" s="36"/>
      <c r="M266" s="36"/>
    </row>
    <row r="267" hidden="1">
      <c r="A267" s="2" t="s">
        <v>647</v>
      </c>
      <c r="B267" s="44">
        <v>45342.0</v>
      </c>
      <c r="C267" s="44">
        <v>45401.0</v>
      </c>
      <c r="D267" s="2">
        <v>7.8</v>
      </c>
      <c r="E267" s="13">
        <v>4.0E-4</v>
      </c>
      <c r="H267" s="41" t="s">
        <v>648</v>
      </c>
      <c r="I267" s="36"/>
      <c r="J267" s="36"/>
      <c r="L267" s="36"/>
      <c r="M267" s="36"/>
    </row>
    <row r="268">
      <c r="A268" s="2" t="s">
        <v>649</v>
      </c>
      <c r="B268" s="44">
        <v>45334.0</v>
      </c>
      <c r="C268" s="44">
        <v>45348.0</v>
      </c>
      <c r="D268" s="2">
        <v>5.5</v>
      </c>
      <c r="E268" s="13">
        <v>4.0E-4</v>
      </c>
      <c r="H268" s="41" t="s">
        <v>650</v>
      </c>
      <c r="I268" s="36" t="s">
        <v>51</v>
      </c>
      <c r="J268" s="36" t="s">
        <v>70</v>
      </c>
      <c r="L268" s="36"/>
      <c r="M268" s="36"/>
    </row>
    <row r="269">
      <c r="A269" s="2" t="s">
        <v>651</v>
      </c>
      <c r="B269" s="44">
        <v>45334.0</v>
      </c>
      <c r="C269" s="44">
        <v>45376.0</v>
      </c>
      <c r="D269" s="2">
        <v>5.5</v>
      </c>
      <c r="E269" s="13">
        <v>4.0E-4</v>
      </c>
      <c r="H269" s="41" t="s">
        <v>652</v>
      </c>
      <c r="I269" s="36" t="s">
        <v>53</v>
      </c>
      <c r="J269" s="36" t="s">
        <v>66</v>
      </c>
      <c r="L269" s="36"/>
      <c r="M269" s="36"/>
    </row>
    <row r="270" hidden="1">
      <c r="A270" s="2" t="s">
        <v>653</v>
      </c>
      <c r="B270" s="44">
        <v>45327.0</v>
      </c>
      <c r="C270" s="44">
        <v>45332.0</v>
      </c>
      <c r="D270" s="2">
        <v>5.3</v>
      </c>
      <c r="E270" s="13">
        <v>4.0E-4</v>
      </c>
      <c r="H270" s="41" t="s">
        <v>654</v>
      </c>
      <c r="I270" s="36"/>
      <c r="J270" s="36"/>
      <c r="L270" s="36"/>
      <c r="M270" s="36"/>
    </row>
    <row r="271" hidden="1">
      <c r="A271" s="2" t="s">
        <v>655</v>
      </c>
      <c r="B271" s="44">
        <v>45396.0</v>
      </c>
      <c r="C271" s="44">
        <v>45397.0</v>
      </c>
      <c r="D271" s="2">
        <v>5.3</v>
      </c>
      <c r="E271" s="13">
        <v>4.0E-4</v>
      </c>
      <c r="H271" s="41" t="s">
        <v>656</v>
      </c>
      <c r="I271" s="36"/>
      <c r="J271" s="36"/>
      <c r="L271" s="36"/>
      <c r="M271" s="36"/>
    </row>
    <row r="272" hidden="1">
      <c r="A272" s="2" t="s">
        <v>657</v>
      </c>
      <c r="B272" s="44">
        <v>45396.0</v>
      </c>
      <c r="C272" s="44">
        <v>45397.0</v>
      </c>
      <c r="D272" s="2">
        <v>5.3</v>
      </c>
      <c r="E272" s="13">
        <v>4.0E-4</v>
      </c>
      <c r="H272" s="41" t="s">
        <v>658</v>
      </c>
      <c r="I272" s="36"/>
      <c r="J272" s="36"/>
      <c r="L272" s="36"/>
      <c r="M272" s="36"/>
    </row>
    <row r="273" hidden="1">
      <c r="A273" s="2" t="s">
        <v>659</v>
      </c>
      <c r="B273" s="44">
        <v>45327.0</v>
      </c>
      <c r="C273" s="44">
        <v>45332.0</v>
      </c>
      <c r="D273" s="2">
        <v>6.3</v>
      </c>
      <c r="E273" s="13">
        <v>4.0E-4</v>
      </c>
      <c r="H273" s="41" t="s">
        <v>660</v>
      </c>
      <c r="I273" s="36"/>
      <c r="J273" s="36"/>
      <c r="L273" s="36"/>
      <c r="M273" s="36"/>
    </row>
    <row r="274" hidden="1">
      <c r="A274" s="2" t="s">
        <v>661</v>
      </c>
      <c r="B274" s="44">
        <v>45327.0</v>
      </c>
      <c r="C274" s="44">
        <v>45336.0</v>
      </c>
      <c r="D274" s="2">
        <v>5.3</v>
      </c>
      <c r="E274" s="13">
        <v>4.0E-4</v>
      </c>
      <c r="H274" s="41" t="s">
        <v>662</v>
      </c>
      <c r="I274" s="36"/>
      <c r="J274" s="36"/>
      <c r="L274" s="36"/>
      <c r="M274" s="36"/>
    </row>
    <row r="275" hidden="1">
      <c r="A275" s="2" t="s">
        <v>663</v>
      </c>
      <c r="B275" s="44">
        <v>45327.0</v>
      </c>
      <c r="C275" s="44">
        <v>45332.0</v>
      </c>
      <c r="D275" s="2">
        <v>4.8</v>
      </c>
      <c r="E275" s="13">
        <v>4.0E-4</v>
      </c>
      <c r="H275" s="41" t="s">
        <v>664</v>
      </c>
      <c r="I275" s="36"/>
      <c r="J275" s="36"/>
      <c r="L275" s="36"/>
      <c r="M275" s="36"/>
    </row>
    <row r="276" hidden="1">
      <c r="A276" s="2" t="s">
        <v>665</v>
      </c>
      <c r="B276" s="44">
        <v>45327.0</v>
      </c>
      <c r="C276" s="44">
        <v>45332.0</v>
      </c>
      <c r="D276" s="2">
        <v>5.3</v>
      </c>
      <c r="E276" s="13">
        <v>4.0E-4</v>
      </c>
      <c r="H276" s="41" t="s">
        <v>666</v>
      </c>
      <c r="I276" s="36"/>
      <c r="J276" s="36"/>
      <c r="L276" s="36"/>
      <c r="M276" s="36"/>
    </row>
    <row r="277" hidden="1">
      <c r="A277" s="2" t="s">
        <v>667</v>
      </c>
      <c r="B277" s="44">
        <v>45327.0</v>
      </c>
      <c r="C277" s="44">
        <v>45332.0</v>
      </c>
      <c r="D277" s="2">
        <v>6.8</v>
      </c>
      <c r="E277" s="13">
        <v>5.0E-4</v>
      </c>
      <c r="H277" s="41" t="s">
        <v>668</v>
      </c>
      <c r="I277" s="36"/>
      <c r="J277" s="36"/>
      <c r="L277" s="36"/>
      <c r="M277" s="36"/>
    </row>
    <row r="278" hidden="1">
      <c r="A278" s="2" t="s">
        <v>669</v>
      </c>
      <c r="B278" s="44">
        <v>45399.0</v>
      </c>
      <c r="C278" s="44">
        <v>45399.0</v>
      </c>
      <c r="D278" s="2">
        <v>5.3</v>
      </c>
      <c r="E278" s="13">
        <v>4.0E-4</v>
      </c>
      <c r="H278" s="41" t="s">
        <v>670</v>
      </c>
      <c r="I278" s="36"/>
      <c r="J278" s="36"/>
      <c r="L278" s="36"/>
      <c r="M278" s="36"/>
    </row>
    <row r="279" hidden="1">
      <c r="A279" s="2" t="s">
        <v>671</v>
      </c>
      <c r="B279" s="44">
        <v>45327.0</v>
      </c>
      <c r="C279" s="44">
        <v>45332.0</v>
      </c>
      <c r="D279" s="2">
        <v>5.0</v>
      </c>
      <c r="E279" s="13">
        <v>4.0E-4</v>
      </c>
      <c r="H279" s="41" t="s">
        <v>672</v>
      </c>
      <c r="I279" s="36"/>
      <c r="J279" s="36"/>
      <c r="L279" s="36"/>
      <c r="M279" s="36"/>
    </row>
    <row r="280">
      <c r="A280" s="2" t="s">
        <v>673</v>
      </c>
      <c r="B280" s="44">
        <v>45314.0</v>
      </c>
      <c r="C280" s="44">
        <v>45350.0</v>
      </c>
      <c r="D280" s="2">
        <v>5.5</v>
      </c>
      <c r="E280" s="13">
        <v>4.0E-4</v>
      </c>
      <c r="H280" s="41" t="s">
        <v>674</v>
      </c>
      <c r="I280" s="36" t="s">
        <v>53</v>
      </c>
      <c r="J280" s="36" t="s">
        <v>66</v>
      </c>
      <c r="L280" s="36"/>
      <c r="M280" s="36"/>
    </row>
    <row r="281" hidden="1">
      <c r="A281" s="2" t="s">
        <v>675</v>
      </c>
      <c r="B281" s="44">
        <v>45314.0</v>
      </c>
      <c r="C281" s="44">
        <v>45350.0</v>
      </c>
      <c r="D281" s="2">
        <v>5.5</v>
      </c>
      <c r="E281" s="13">
        <v>4.0E-4</v>
      </c>
      <c r="H281" s="41" t="s">
        <v>676</v>
      </c>
      <c r="I281" s="36"/>
      <c r="J281" s="36"/>
      <c r="L281" s="36"/>
      <c r="M281" s="36"/>
    </row>
    <row r="282" hidden="1">
      <c r="A282" s="2" t="s">
        <v>677</v>
      </c>
      <c r="B282" s="44">
        <v>45314.0</v>
      </c>
      <c r="C282" s="44">
        <v>45376.0</v>
      </c>
      <c r="D282" s="2">
        <v>5.5</v>
      </c>
      <c r="E282" s="13">
        <v>4.0E-4</v>
      </c>
      <c r="H282" s="41" t="s">
        <v>678</v>
      </c>
      <c r="I282" s="36"/>
      <c r="J282" s="36"/>
      <c r="L282" s="36"/>
      <c r="M282" s="36"/>
    </row>
    <row r="283">
      <c r="A283" s="2" t="s">
        <v>679</v>
      </c>
      <c r="B283" s="44">
        <v>45314.0</v>
      </c>
      <c r="C283" s="44">
        <v>45321.0</v>
      </c>
      <c r="D283" s="2">
        <v>5.5</v>
      </c>
      <c r="E283" s="13">
        <v>4.0E-4</v>
      </c>
      <c r="H283" s="41" t="s">
        <v>680</v>
      </c>
      <c r="I283" s="36" t="s">
        <v>51</v>
      </c>
      <c r="J283" s="36" t="s">
        <v>72</v>
      </c>
      <c r="L283" s="36"/>
      <c r="M283" s="36"/>
    </row>
    <row r="284" hidden="1">
      <c r="A284" s="2" t="s">
        <v>681</v>
      </c>
      <c r="B284" s="44">
        <v>45316.0</v>
      </c>
      <c r="C284" s="44">
        <v>45322.0</v>
      </c>
      <c r="D284" s="2">
        <v>7.8</v>
      </c>
      <c r="E284" s="13">
        <v>4.0E-4</v>
      </c>
      <c r="H284" s="41" t="s">
        <v>682</v>
      </c>
      <c r="I284" s="36"/>
      <c r="J284" s="36"/>
      <c r="L284" s="36"/>
      <c r="M284" s="36"/>
    </row>
    <row r="285" hidden="1">
      <c r="A285" s="2" t="s">
        <v>683</v>
      </c>
      <c r="B285" s="44">
        <v>45327.0</v>
      </c>
      <c r="C285" s="44">
        <v>45332.0</v>
      </c>
      <c r="D285" s="2">
        <v>5.3</v>
      </c>
      <c r="E285" s="13">
        <v>4.0E-4</v>
      </c>
      <c r="H285" s="41" t="s">
        <v>684</v>
      </c>
      <c r="I285" s="36"/>
      <c r="J285" s="36"/>
      <c r="L285" s="36"/>
      <c r="M285" s="36"/>
    </row>
    <row r="286" hidden="1">
      <c r="A286" s="2" t="s">
        <v>685</v>
      </c>
      <c r="B286" s="44">
        <v>45314.0</v>
      </c>
      <c r="C286" s="44">
        <v>45320.0</v>
      </c>
      <c r="D286" s="2">
        <v>7.8</v>
      </c>
      <c r="E286" s="13">
        <v>4.0E-4</v>
      </c>
      <c r="H286" s="41" t="s">
        <v>686</v>
      </c>
      <c r="I286" s="36"/>
      <c r="J286" s="36"/>
      <c r="L286" s="36"/>
      <c r="M286" s="36"/>
    </row>
    <row r="287" hidden="1">
      <c r="A287" s="2" t="s">
        <v>687</v>
      </c>
      <c r="B287" s="44">
        <v>45327.0</v>
      </c>
      <c r="C287" s="44">
        <v>45332.0</v>
      </c>
      <c r="D287" s="2">
        <v>5.3</v>
      </c>
      <c r="E287" s="13">
        <v>4.0E-4</v>
      </c>
      <c r="H287" s="41" t="s">
        <v>688</v>
      </c>
      <c r="I287" s="36"/>
      <c r="J287" s="36"/>
      <c r="L287" s="36"/>
      <c r="M287" s="36"/>
    </row>
    <row r="288" hidden="1">
      <c r="A288" s="2" t="s">
        <v>689</v>
      </c>
      <c r="B288" s="44">
        <v>45316.0</v>
      </c>
      <c r="C288" s="44">
        <v>45364.0</v>
      </c>
      <c r="D288" s="2">
        <v>6.3</v>
      </c>
      <c r="E288" s="13">
        <v>4.0E-4</v>
      </c>
      <c r="H288" s="41" t="s">
        <v>690</v>
      </c>
      <c r="I288" s="36"/>
      <c r="J288" s="36"/>
      <c r="L288" s="36"/>
      <c r="M288" s="36"/>
    </row>
    <row r="289" hidden="1">
      <c r="A289" s="2" t="s">
        <v>691</v>
      </c>
      <c r="B289" s="44">
        <v>45321.0</v>
      </c>
      <c r="C289" s="44">
        <v>45330.0</v>
      </c>
      <c r="D289" s="2">
        <v>7.8</v>
      </c>
      <c r="E289" s="13">
        <v>4.0E-4</v>
      </c>
      <c r="H289" s="41" t="s">
        <v>692</v>
      </c>
      <c r="I289" s="36"/>
      <c r="J289" s="36"/>
      <c r="L289" s="36"/>
      <c r="M289" s="36"/>
    </row>
    <row r="290" hidden="1">
      <c r="A290" s="2" t="s">
        <v>693</v>
      </c>
      <c r="B290" s="44">
        <v>45383.0</v>
      </c>
      <c r="C290" s="44">
        <v>45394.0</v>
      </c>
      <c r="D290" s="2">
        <v>8.4</v>
      </c>
      <c r="E290" s="13">
        <v>5.0E-4</v>
      </c>
      <c r="H290" s="41" t="s">
        <v>694</v>
      </c>
      <c r="I290" s="36"/>
      <c r="J290" s="36"/>
      <c r="L290" s="36"/>
      <c r="M290" s="36"/>
    </row>
    <row r="291" hidden="1">
      <c r="A291" s="2" t="s">
        <v>695</v>
      </c>
      <c r="B291" s="44">
        <v>45366.0</v>
      </c>
      <c r="C291" s="44">
        <v>45381.0</v>
      </c>
      <c r="D291" s="2" t="s">
        <v>91</v>
      </c>
      <c r="E291" s="13">
        <v>4.0E-4</v>
      </c>
      <c r="H291" s="41" t="s">
        <v>696</v>
      </c>
      <c r="I291" s="36"/>
      <c r="J291" s="36"/>
      <c r="L291" s="36"/>
      <c r="M291" s="36"/>
    </row>
    <row r="292" hidden="1">
      <c r="A292" s="2" t="s">
        <v>697</v>
      </c>
      <c r="B292" s="44">
        <v>45330.0</v>
      </c>
      <c r="C292" s="44">
        <v>45337.0</v>
      </c>
      <c r="D292" s="2">
        <v>5.1</v>
      </c>
      <c r="E292" s="13">
        <v>4.0E-4</v>
      </c>
      <c r="H292" s="41" t="s">
        <v>698</v>
      </c>
      <c r="I292" s="36"/>
      <c r="J292" s="36"/>
      <c r="L292" s="36"/>
      <c r="M292" s="36"/>
    </row>
    <row r="293" hidden="1">
      <c r="A293" s="2" t="s">
        <v>699</v>
      </c>
      <c r="B293" s="44">
        <v>45333.0</v>
      </c>
      <c r="C293" s="44">
        <v>45344.0</v>
      </c>
      <c r="D293" s="2">
        <v>5.5</v>
      </c>
      <c r="E293" s="13">
        <v>5.0E-4</v>
      </c>
      <c r="H293" s="41" t="s">
        <v>700</v>
      </c>
      <c r="I293" s="36"/>
      <c r="J293" s="36"/>
      <c r="L293" s="36"/>
      <c r="M293" s="36"/>
    </row>
    <row r="294" hidden="1">
      <c r="A294" s="2" t="s">
        <v>701</v>
      </c>
      <c r="B294" s="44">
        <v>45322.0</v>
      </c>
      <c r="C294" s="44">
        <v>45377.0</v>
      </c>
      <c r="D294" s="2">
        <v>7.8</v>
      </c>
      <c r="E294" s="13">
        <v>4.0E-4</v>
      </c>
      <c r="H294" s="41" t="s">
        <v>702</v>
      </c>
      <c r="I294" s="36"/>
      <c r="J294" s="36"/>
      <c r="L294" s="36"/>
      <c r="M294" s="36"/>
    </row>
    <row r="295" hidden="1">
      <c r="A295" s="2" t="s">
        <v>703</v>
      </c>
      <c r="B295" s="44">
        <v>45322.0</v>
      </c>
      <c r="C295" s="44">
        <v>45327.0</v>
      </c>
      <c r="D295" s="2">
        <v>7.8</v>
      </c>
      <c r="E295" s="13">
        <v>4.0E-4</v>
      </c>
      <c r="H295" s="41" t="s">
        <v>704</v>
      </c>
      <c r="I295" s="36"/>
      <c r="J295" s="36"/>
      <c r="L295" s="36"/>
      <c r="M295" s="36"/>
    </row>
    <row r="296" hidden="1">
      <c r="A296" s="2" t="s">
        <v>705</v>
      </c>
      <c r="B296" s="44">
        <v>45319.0</v>
      </c>
      <c r="C296" s="44">
        <v>45324.0</v>
      </c>
      <c r="D296" s="2">
        <v>7.8</v>
      </c>
      <c r="E296" s="13">
        <v>4.0E-4</v>
      </c>
      <c r="H296" s="41" t="s">
        <v>706</v>
      </c>
      <c r="I296" s="36"/>
      <c r="J296" s="36"/>
      <c r="L296" s="36"/>
      <c r="M296" s="36"/>
    </row>
    <row r="297" hidden="1">
      <c r="A297" s="2" t="s">
        <v>707</v>
      </c>
      <c r="B297" s="44">
        <v>45313.0</v>
      </c>
      <c r="C297" s="44">
        <v>45320.0</v>
      </c>
      <c r="D297" s="2">
        <v>7.1</v>
      </c>
      <c r="E297" s="13">
        <v>4.0E-4</v>
      </c>
      <c r="H297" s="41" t="s">
        <v>708</v>
      </c>
      <c r="I297" s="36"/>
      <c r="J297" s="36"/>
      <c r="L297" s="36"/>
      <c r="M297" s="36"/>
    </row>
    <row r="298" hidden="1">
      <c r="A298" s="2" t="s">
        <v>709</v>
      </c>
      <c r="B298" s="44">
        <v>45308.0</v>
      </c>
      <c r="C298" s="44">
        <v>45370.0</v>
      </c>
      <c r="D298" s="2">
        <v>7.8</v>
      </c>
      <c r="E298" s="13">
        <v>4.0E-4</v>
      </c>
      <c r="H298" s="41" t="s">
        <v>710</v>
      </c>
      <c r="I298" s="36"/>
      <c r="J298" s="36"/>
      <c r="L298" s="36"/>
      <c r="M298" s="36"/>
    </row>
    <row r="299" hidden="1">
      <c r="A299" s="2" t="s">
        <v>711</v>
      </c>
      <c r="B299" s="44">
        <v>45308.0</v>
      </c>
      <c r="C299" s="44">
        <v>45315.0</v>
      </c>
      <c r="D299" s="2">
        <v>5.5</v>
      </c>
      <c r="E299" s="13">
        <v>4.0E-4</v>
      </c>
      <c r="H299" s="41" t="s">
        <v>712</v>
      </c>
      <c r="I299" s="36"/>
      <c r="J299" s="36"/>
      <c r="L299" s="36"/>
      <c r="M299" s="36"/>
    </row>
    <row r="300" hidden="1">
      <c r="A300" s="2" t="s">
        <v>713</v>
      </c>
      <c r="B300" s="44">
        <v>45308.0</v>
      </c>
      <c r="C300" s="44">
        <v>45315.0</v>
      </c>
      <c r="D300" s="2">
        <v>5.5</v>
      </c>
      <c r="E300" s="13">
        <v>4.0E-4</v>
      </c>
      <c r="H300" s="41" t="s">
        <v>714</v>
      </c>
      <c r="I300" s="36"/>
      <c r="J300" s="36"/>
      <c r="L300" s="36"/>
      <c r="M300" s="36"/>
    </row>
    <row r="301" hidden="1">
      <c r="A301" s="2" t="s">
        <v>715</v>
      </c>
      <c r="B301" s="44">
        <v>45309.0</v>
      </c>
      <c r="C301" s="44">
        <v>45317.0</v>
      </c>
      <c r="D301" s="2">
        <v>6.6</v>
      </c>
      <c r="E301" s="13">
        <v>4.0E-4</v>
      </c>
      <c r="H301" s="41" t="s">
        <v>716</v>
      </c>
      <c r="I301" s="36"/>
      <c r="J301" s="36"/>
      <c r="L301" s="36"/>
      <c r="M301" s="36"/>
    </row>
    <row r="302" hidden="1">
      <c r="A302" s="2" t="s">
        <v>717</v>
      </c>
      <c r="B302" s="44">
        <v>45307.0</v>
      </c>
      <c r="C302" s="44">
        <v>45314.0</v>
      </c>
      <c r="D302" s="2">
        <v>5.5</v>
      </c>
      <c r="E302" s="13">
        <v>5.0E-4</v>
      </c>
      <c r="H302" s="41" t="s">
        <v>718</v>
      </c>
      <c r="I302" s="36"/>
      <c r="J302" s="36"/>
      <c r="L302" s="36"/>
      <c r="M302" s="36"/>
    </row>
    <row r="303" hidden="1">
      <c r="A303" s="2" t="s">
        <v>719</v>
      </c>
      <c r="B303" s="44">
        <v>45307.0</v>
      </c>
      <c r="C303" s="44">
        <v>45314.0</v>
      </c>
      <c r="D303" s="2">
        <v>7.8</v>
      </c>
      <c r="E303" s="13">
        <v>4.0E-4</v>
      </c>
      <c r="H303" s="41" t="s">
        <v>720</v>
      </c>
      <c r="I303" s="36"/>
      <c r="J303" s="36"/>
      <c r="L303" s="36"/>
      <c r="M303" s="36"/>
    </row>
    <row r="304" hidden="1">
      <c r="A304" s="2" t="s">
        <v>721</v>
      </c>
      <c r="B304" s="44">
        <v>45306.0</v>
      </c>
      <c r="C304" s="44">
        <v>45385.0</v>
      </c>
      <c r="D304" s="2">
        <v>7.4</v>
      </c>
      <c r="E304" s="13">
        <v>4.0E-4</v>
      </c>
      <c r="H304" s="41" t="s">
        <v>722</v>
      </c>
      <c r="I304" s="36"/>
      <c r="J304" s="36"/>
      <c r="L304" s="36"/>
      <c r="M304" s="36"/>
    </row>
    <row r="305" hidden="1">
      <c r="A305" s="2" t="s">
        <v>723</v>
      </c>
      <c r="B305" s="44">
        <v>45321.0</v>
      </c>
      <c r="C305" s="44">
        <v>45330.0</v>
      </c>
      <c r="D305" s="2">
        <v>6.5</v>
      </c>
      <c r="E305" s="13">
        <v>5.0E-4</v>
      </c>
      <c r="H305" s="41" t="s">
        <v>724</v>
      </c>
      <c r="I305" s="36"/>
      <c r="J305" s="36"/>
      <c r="L305" s="36"/>
      <c r="M305" s="36"/>
    </row>
    <row r="306" hidden="1">
      <c r="A306" s="2" t="s">
        <v>725</v>
      </c>
      <c r="B306" s="44">
        <v>45306.0</v>
      </c>
      <c r="C306" s="44">
        <v>45316.0</v>
      </c>
      <c r="D306" s="2">
        <v>7.8</v>
      </c>
      <c r="E306" s="13">
        <v>4.0E-4</v>
      </c>
      <c r="H306" s="41" t="s">
        <v>726</v>
      </c>
      <c r="I306" s="36"/>
      <c r="J306" s="36"/>
      <c r="L306" s="36"/>
      <c r="M306" s="36"/>
    </row>
    <row r="307" hidden="1">
      <c r="A307" s="2" t="s">
        <v>727</v>
      </c>
      <c r="B307" s="44">
        <v>45303.0</v>
      </c>
      <c r="C307" s="44">
        <v>45309.0</v>
      </c>
      <c r="D307" s="2">
        <v>5.5</v>
      </c>
      <c r="E307" s="13">
        <v>4.0E-4</v>
      </c>
      <c r="H307" s="41" t="s">
        <v>728</v>
      </c>
      <c r="I307" s="36"/>
      <c r="J307" s="36"/>
      <c r="L307" s="36"/>
      <c r="M307" s="36"/>
    </row>
    <row r="308">
      <c r="A308" s="2" t="s">
        <v>729</v>
      </c>
      <c r="B308" s="44">
        <v>45300.0</v>
      </c>
      <c r="C308" s="44">
        <v>45307.0</v>
      </c>
      <c r="D308" s="2">
        <v>5.5</v>
      </c>
      <c r="E308" s="13">
        <v>4.0E-4</v>
      </c>
      <c r="H308" s="41" t="s">
        <v>730</v>
      </c>
      <c r="I308" s="36" t="s">
        <v>53</v>
      </c>
      <c r="J308" s="36" t="s">
        <v>74</v>
      </c>
      <c r="L308" s="36" t="s">
        <v>731</v>
      </c>
      <c r="M308" s="36"/>
    </row>
    <row r="309" hidden="1">
      <c r="A309" s="2" t="s">
        <v>732</v>
      </c>
      <c r="B309" s="44">
        <v>45293.0</v>
      </c>
      <c r="C309" s="44">
        <v>45363.0</v>
      </c>
      <c r="D309" s="2">
        <v>7.8</v>
      </c>
      <c r="E309" s="13">
        <v>4.0E-4</v>
      </c>
      <c r="H309" s="41" t="s">
        <v>733</v>
      </c>
      <c r="I309" s="36"/>
      <c r="J309" s="36"/>
      <c r="L309" s="36"/>
      <c r="M309" s="36"/>
    </row>
    <row r="310">
      <c r="H310" s="47"/>
      <c r="I310" s="36"/>
      <c r="J310" s="36"/>
      <c r="L310" s="36"/>
      <c r="M310" s="36"/>
    </row>
    <row r="311">
      <c r="H311" s="47"/>
      <c r="I311" s="36"/>
      <c r="J311" s="36"/>
      <c r="L311" s="36"/>
      <c r="M311" s="36"/>
    </row>
    <row r="312">
      <c r="H312" s="47"/>
      <c r="I312" s="36"/>
      <c r="J312" s="36"/>
      <c r="L312" s="36"/>
      <c r="M312" s="36"/>
    </row>
    <row r="313">
      <c r="H313" s="47"/>
      <c r="I313" s="36"/>
      <c r="J313" s="36"/>
      <c r="L313" s="36"/>
      <c r="M313" s="36"/>
    </row>
    <row r="314">
      <c r="H314" s="47"/>
      <c r="I314" s="36"/>
      <c r="J314" s="36"/>
      <c r="L314" s="36"/>
      <c r="M314" s="36"/>
    </row>
    <row r="315">
      <c r="H315" s="47"/>
      <c r="I315" s="36"/>
      <c r="J315" s="36"/>
      <c r="L315" s="36"/>
      <c r="M315" s="36"/>
    </row>
    <row r="316">
      <c r="H316" s="47"/>
      <c r="I316" s="36"/>
      <c r="J316" s="36"/>
      <c r="L316" s="36"/>
      <c r="M316" s="36"/>
    </row>
    <row r="317">
      <c r="H317" s="47"/>
      <c r="I317" s="36"/>
      <c r="J317" s="36"/>
      <c r="L317" s="36"/>
      <c r="M317" s="36"/>
    </row>
    <row r="318">
      <c r="H318" s="47"/>
      <c r="I318" s="36"/>
      <c r="J318" s="36"/>
      <c r="L318" s="36"/>
      <c r="M318" s="36"/>
    </row>
    <row r="319">
      <c r="H319" s="47"/>
      <c r="I319" s="36"/>
      <c r="J319" s="36"/>
      <c r="L319" s="36"/>
      <c r="M319" s="36"/>
    </row>
    <row r="320">
      <c r="H320" s="47"/>
      <c r="I320" s="36"/>
      <c r="J320" s="36"/>
      <c r="L320" s="36"/>
      <c r="M320" s="36"/>
    </row>
    <row r="321">
      <c r="H321" s="47"/>
      <c r="I321" s="36"/>
      <c r="J321" s="36"/>
      <c r="L321" s="36"/>
      <c r="M321" s="36"/>
    </row>
    <row r="322">
      <c r="H322" s="47"/>
      <c r="I322" s="36"/>
      <c r="J322" s="36"/>
      <c r="L322" s="36"/>
      <c r="M322" s="36"/>
    </row>
    <row r="323">
      <c r="H323" s="47"/>
      <c r="I323" s="36"/>
      <c r="J323" s="36"/>
      <c r="L323" s="36"/>
      <c r="M323" s="36"/>
    </row>
    <row r="324">
      <c r="H324" s="47"/>
      <c r="I324" s="36"/>
      <c r="J324" s="36"/>
      <c r="L324" s="36"/>
      <c r="M324" s="36"/>
    </row>
    <row r="325">
      <c r="H325" s="47"/>
      <c r="I325" s="36"/>
      <c r="J325" s="36"/>
      <c r="L325" s="36"/>
      <c r="M325" s="36"/>
    </row>
    <row r="326">
      <c r="H326" s="47"/>
      <c r="I326" s="36"/>
      <c r="J326" s="36"/>
      <c r="L326" s="36"/>
      <c r="M326" s="36"/>
    </row>
    <row r="327">
      <c r="H327" s="47"/>
      <c r="I327" s="36"/>
      <c r="J327" s="36"/>
      <c r="L327" s="36"/>
      <c r="M327" s="36"/>
    </row>
    <row r="328">
      <c r="H328" s="47"/>
      <c r="I328" s="36"/>
      <c r="J328" s="36"/>
      <c r="L328" s="36"/>
      <c r="M328" s="36"/>
    </row>
    <row r="329">
      <c r="H329" s="47"/>
      <c r="I329" s="36"/>
      <c r="J329" s="36"/>
      <c r="L329" s="36"/>
      <c r="M329" s="36"/>
    </row>
    <row r="330">
      <c r="H330" s="47"/>
      <c r="I330" s="36"/>
      <c r="J330" s="36"/>
      <c r="L330" s="36"/>
      <c r="M330" s="36"/>
    </row>
    <row r="331">
      <c r="H331" s="47"/>
      <c r="I331" s="36"/>
      <c r="J331" s="36"/>
      <c r="L331" s="36"/>
      <c r="M331" s="36"/>
    </row>
    <row r="332">
      <c r="H332" s="47"/>
      <c r="I332" s="36"/>
      <c r="J332" s="36"/>
      <c r="L332" s="36"/>
      <c r="M332" s="36"/>
    </row>
    <row r="333">
      <c r="H333" s="47"/>
      <c r="I333" s="36"/>
      <c r="J333" s="36"/>
      <c r="L333" s="36"/>
      <c r="M333" s="36"/>
    </row>
    <row r="334">
      <c r="H334" s="47"/>
      <c r="I334" s="36"/>
      <c r="J334" s="36"/>
      <c r="L334" s="36"/>
      <c r="M334" s="36"/>
    </row>
    <row r="335">
      <c r="H335" s="47"/>
      <c r="I335" s="36"/>
      <c r="J335" s="36"/>
      <c r="L335" s="36"/>
      <c r="M335" s="36"/>
    </row>
    <row r="336">
      <c r="H336" s="47"/>
      <c r="I336" s="36"/>
      <c r="J336" s="36"/>
      <c r="L336" s="36"/>
      <c r="M336" s="36"/>
    </row>
    <row r="337">
      <c r="H337" s="47"/>
      <c r="I337" s="36"/>
      <c r="J337" s="36"/>
      <c r="L337" s="36"/>
      <c r="M337" s="36"/>
    </row>
    <row r="338">
      <c r="H338" s="47"/>
      <c r="I338" s="36"/>
      <c r="J338" s="36"/>
      <c r="L338" s="36"/>
      <c r="M338" s="36"/>
    </row>
    <row r="339">
      <c r="H339" s="47"/>
      <c r="I339" s="36"/>
      <c r="J339" s="36"/>
      <c r="L339" s="36"/>
      <c r="M339" s="36"/>
    </row>
    <row r="340">
      <c r="H340" s="47"/>
      <c r="I340" s="36"/>
      <c r="J340" s="36"/>
      <c r="L340" s="36"/>
      <c r="M340" s="36"/>
    </row>
    <row r="341">
      <c r="H341" s="47"/>
      <c r="I341" s="36"/>
      <c r="J341" s="36"/>
      <c r="L341" s="36"/>
      <c r="M341" s="36"/>
    </row>
    <row r="342">
      <c r="H342" s="47"/>
      <c r="I342" s="36"/>
      <c r="J342" s="36"/>
      <c r="L342" s="36"/>
      <c r="M342" s="36"/>
    </row>
    <row r="343">
      <c r="H343" s="47"/>
      <c r="I343" s="36"/>
      <c r="J343" s="36"/>
      <c r="L343" s="36"/>
      <c r="M343" s="36"/>
    </row>
    <row r="344">
      <c r="H344" s="47"/>
      <c r="I344" s="36"/>
      <c r="J344" s="36"/>
      <c r="L344" s="36"/>
      <c r="M344" s="36"/>
    </row>
    <row r="345">
      <c r="H345" s="47"/>
      <c r="I345" s="36"/>
      <c r="J345" s="36"/>
      <c r="L345" s="36"/>
      <c r="M345" s="36"/>
    </row>
    <row r="346">
      <c r="H346" s="47"/>
      <c r="I346" s="36"/>
      <c r="J346" s="36"/>
      <c r="L346" s="36"/>
      <c r="M346" s="36"/>
    </row>
    <row r="347">
      <c r="H347" s="47"/>
      <c r="I347" s="36"/>
      <c r="J347" s="36"/>
      <c r="L347" s="36"/>
      <c r="M347" s="36"/>
    </row>
    <row r="348">
      <c r="H348" s="47"/>
      <c r="I348" s="36"/>
      <c r="J348" s="36"/>
      <c r="L348" s="36"/>
      <c r="M348" s="36"/>
    </row>
    <row r="349">
      <c r="H349" s="47"/>
      <c r="I349" s="36"/>
      <c r="J349" s="36"/>
      <c r="L349" s="36"/>
      <c r="M349" s="36"/>
    </row>
    <row r="350">
      <c r="H350" s="47"/>
      <c r="I350" s="36"/>
      <c r="J350" s="36"/>
      <c r="L350" s="36"/>
      <c r="M350" s="36"/>
    </row>
    <row r="351">
      <c r="H351" s="47"/>
      <c r="I351" s="36"/>
      <c r="J351" s="36"/>
      <c r="L351" s="36"/>
      <c r="M351" s="36"/>
    </row>
    <row r="352">
      <c r="H352" s="47"/>
      <c r="I352" s="36"/>
      <c r="J352" s="36"/>
      <c r="L352" s="36"/>
      <c r="M352" s="36"/>
    </row>
    <row r="353">
      <c r="H353" s="47"/>
      <c r="I353" s="36"/>
      <c r="J353" s="36"/>
      <c r="L353" s="36"/>
      <c r="M353" s="36"/>
    </row>
    <row r="354">
      <c r="H354" s="47"/>
      <c r="I354" s="36"/>
      <c r="J354" s="36"/>
      <c r="L354" s="36"/>
      <c r="M354" s="36"/>
    </row>
    <row r="355">
      <c r="H355" s="47"/>
      <c r="I355" s="36"/>
      <c r="J355" s="36"/>
      <c r="L355" s="36"/>
      <c r="M355" s="36"/>
    </row>
    <row r="356">
      <c r="H356" s="47"/>
      <c r="I356" s="36"/>
      <c r="J356" s="36"/>
      <c r="L356" s="36"/>
      <c r="M356" s="36"/>
    </row>
    <row r="357">
      <c r="H357" s="47"/>
      <c r="I357" s="36"/>
      <c r="J357" s="36"/>
      <c r="L357" s="36"/>
      <c r="M357" s="36"/>
    </row>
    <row r="358">
      <c r="H358" s="47"/>
      <c r="I358" s="36"/>
      <c r="J358" s="36"/>
      <c r="L358" s="36"/>
      <c r="M358" s="36"/>
    </row>
    <row r="359">
      <c r="H359" s="47"/>
      <c r="I359" s="36"/>
      <c r="J359" s="36"/>
      <c r="L359" s="36"/>
      <c r="M359" s="36"/>
    </row>
    <row r="360">
      <c r="H360" s="47"/>
      <c r="I360" s="36"/>
      <c r="J360" s="36"/>
      <c r="L360" s="36"/>
      <c r="M360" s="36"/>
    </row>
    <row r="361">
      <c r="H361" s="47"/>
      <c r="I361" s="36"/>
      <c r="J361" s="36"/>
      <c r="L361" s="36"/>
      <c r="M361" s="36"/>
    </row>
    <row r="362">
      <c r="H362" s="47"/>
      <c r="I362" s="36"/>
      <c r="J362" s="36"/>
      <c r="L362" s="36"/>
      <c r="M362" s="36"/>
    </row>
    <row r="363">
      <c r="H363" s="47"/>
      <c r="I363" s="36"/>
      <c r="J363" s="36"/>
      <c r="L363" s="36"/>
      <c r="M363" s="36"/>
    </row>
    <row r="364">
      <c r="H364" s="47"/>
      <c r="I364" s="36"/>
      <c r="J364" s="36"/>
      <c r="L364" s="36"/>
      <c r="M364" s="36"/>
    </row>
    <row r="365">
      <c r="H365" s="47"/>
      <c r="I365" s="36"/>
      <c r="J365" s="36"/>
      <c r="L365" s="36"/>
      <c r="M365" s="36"/>
    </row>
    <row r="366">
      <c r="H366" s="47"/>
      <c r="I366" s="36"/>
      <c r="J366" s="36"/>
      <c r="L366" s="36"/>
      <c r="M366" s="36"/>
    </row>
    <row r="367">
      <c r="H367" s="47"/>
      <c r="I367" s="36"/>
      <c r="J367" s="36"/>
      <c r="L367" s="36"/>
      <c r="M367" s="36"/>
    </row>
    <row r="368">
      <c r="H368" s="47"/>
      <c r="I368" s="36"/>
      <c r="J368" s="36"/>
      <c r="L368" s="36"/>
      <c r="M368" s="36"/>
    </row>
    <row r="369">
      <c r="H369" s="47"/>
      <c r="I369" s="36"/>
      <c r="J369" s="36"/>
      <c r="L369" s="36"/>
      <c r="M369" s="36"/>
    </row>
    <row r="370">
      <c r="H370" s="47"/>
      <c r="I370" s="36"/>
      <c r="J370" s="36"/>
      <c r="L370" s="36"/>
      <c r="M370" s="36"/>
    </row>
    <row r="371">
      <c r="H371" s="47"/>
      <c r="I371" s="36"/>
      <c r="J371" s="36"/>
      <c r="L371" s="36"/>
      <c r="M371" s="36"/>
    </row>
    <row r="372">
      <c r="H372" s="47"/>
      <c r="I372" s="36"/>
      <c r="J372" s="36"/>
      <c r="L372" s="36"/>
      <c r="M372" s="36"/>
    </row>
    <row r="373">
      <c r="H373" s="47"/>
      <c r="I373" s="36"/>
      <c r="J373" s="36"/>
      <c r="L373" s="36"/>
      <c r="M373" s="36"/>
    </row>
    <row r="374">
      <c r="H374" s="47"/>
      <c r="I374" s="36"/>
      <c r="J374" s="36"/>
      <c r="L374" s="36"/>
      <c r="M374" s="36"/>
    </row>
    <row r="375">
      <c r="H375" s="47"/>
      <c r="I375" s="36"/>
      <c r="J375" s="36"/>
      <c r="L375" s="36"/>
      <c r="M375" s="36"/>
    </row>
    <row r="376">
      <c r="H376" s="47"/>
      <c r="I376" s="36"/>
      <c r="J376" s="36"/>
      <c r="L376" s="36"/>
      <c r="M376" s="36"/>
    </row>
    <row r="377">
      <c r="H377" s="47"/>
      <c r="I377" s="36"/>
      <c r="J377" s="36"/>
      <c r="L377" s="36"/>
      <c r="M377" s="36"/>
    </row>
    <row r="378">
      <c r="H378" s="47"/>
      <c r="I378" s="36"/>
      <c r="J378" s="36"/>
      <c r="L378" s="36"/>
      <c r="M378" s="36"/>
    </row>
    <row r="379">
      <c r="H379" s="47"/>
      <c r="I379" s="36"/>
      <c r="J379" s="36"/>
      <c r="L379" s="36"/>
      <c r="M379" s="36"/>
    </row>
    <row r="380">
      <c r="H380" s="47"/>
      <c r="I380" s="36"/>
      <c r="J380" s="36"/>
      <c r="L380" s="36"/>
      <c r="M380" s="36"/>
    </row>
    <row r="381">
      <c r="H381" s="47"/>
      <c r="I381" s="36"/>
      <c r="J381" s="36"/>
      <c r="L381" s="36"/>
      <c r="M381" s="36"/>
    </row>
    <row r="382">
      <c r="H382" s="47"/>
      <c r="I382" s="36"/>
      <c r="J382" s="36"/>
      <c r="L382" s="36"/>
      <c r="M382" s="36"/>
    </row>
    <row r="383">
      <c r="H383" s="47"/>
      <c r="I383" s="36"/>
      <c r="J383" s="36"/>
      <c r="L383" s="36"/>
      <c r="M383" s="36"/>
    </row>
    <row r="384">
      <c r="H384" s="47"/>
      <c r="I384" s="36"/>
      <c r="J384" s="36"/>
      <c r="L384" s="36"/>
      <c r="M384" s="36"/>
    </row>
    <row r="385">
      <c r="H385" s="47"/>
      <c r="I385" s="36"/>
      <c r="J385" s="36"/>
      <c r="L385" s="36"/>
      <c r="M385" s="36"/>
    </row>
    <row r="386">
      <c r="H386" s="47"/>
      <c r="I386" s="36"/>
      <c r="J386" s="36"/>
      <c r="L386" s="36"/>
      <c r="M386" s="36"/>
    </row>
    <row r="387">
      <c r="H387" s="47"/>
      <c r="I387" s="36"/>
      <c r="J387" s="36"/>
      <c r="L387" s="36"/>
      <c r="M387" s="36"/>
    </row>
    <row r="388">
      <c r="H388" s="47"/>
      <c r="I388" s="36"/>
      <c r="J388" s="36"/>
      <c r="L388" s="36"/>
      <c r="M388" s="36"/>
    </row>
    <row r="389">
      <c r="H389" s="47"/>
      <c r="I389" s="36"/>
      <c r="J389" s="36"/>
      <c r="L389" s="36"/>
      <c r="M389" s="36"/>
    </row>
    <row r="390">
      <c r="H390" s="47"/>
      <c r="I390" s="36"/>
      <c r="J390" s="36"/>
      <c r="L390" s="36"/>
      <c r="M390" s="36"/>
    </row>
    <row r="391">
      <c r="H391" s="47"/>
      <c r="I391" s="36"/>
      <c r="J391" s="36"/>
      <c r="L391" s="36"/>
      <c r="M391" s="36"/>
    </row>
    <row r="392">
      <c r="H392" s="47"/>
      <c r="I392" s="36"/>
      <c r="J392" s="36"/>
      <c r="L392" s="36"/>
      <c r="M392" s="36"/>
    </row>
    <row r="393">
      <c r="H393" s="47"/>
      <c r="I393" s="36"/>
      <c r="J393" s="36"/>
      <c r="L393" s="36"/>
      <c r="M393" s="36"/>
    </row>
    <row r="394">
      <c r="H394" s="47"/>
      <c r="I394" s="36"/>
      <c r="J394" s="36"/>
      <c r="L394" s="36"/>
      <c r="M394" s="36"/>
    </row>
    <row r="395">
      <c r="H395" s="47"/>
      <c r="I395" s="36"/>
      <c r="J395" s="36"/>
      <c r="L395" s="36"/>
      <c r="M395" s="36"/>
    </row>
    <row r="396">
      <c r="H396" s="47"/>
      <c r="I396" s="36"/>
      <c r="J396" s="36"/>
      <c r="L396" s="36"/>
      <c r="M396" s="36"/>
    </row>
    <row r="397">
      <c r="H397" s="47"/>
      <c r="I397" s="36"/>
      <c r="J397" s="36"/>
      <c r="L397" s="36"/>
      <c r="M397" s="36"/>
    </row>
    <row r="398">
      <c r="H398" s="47"/>
      <c r="I398" s="36"/>
      <c r="J398" s="36"/>
      <c r="L398" s="36"/>
      <c r="M398" s="36"/>
    </row>
    <row r="399">
      <c r="H399" s="47"/>
      <c r="I399" s="36"/>
      <c r="J399" s="36"/>
      <c r="L399" s="36"/>
      <c r="M399" s="36"/>
    </row>
    <row r="400">
      <c r="H400" s="47"/>
      <c r="I400" s="36"/>
      <c r="J400" s="36"/>
      <c r="L400" s="36"/>
      <c r="M400" s="36"/>
    </row>
    <row r="401">
      <c r="H401" s="47"/>
      <c r="I401" s="36"/>
      <c r="J401" s="36"/>
      <c r="L401" s="36"/>
      <c r="M401" s="36"/>
    </row>
    <row r="402">
      <c r="H402" s="47"/>
      <c r="I402" s="36"/>
      <c r="J402" s="36"/>
      <c r="L402" s="36"/>
      <c r="M402" s="36"/>
    </row>
    <row r="403">
      <c r="H403" s="47"/>
      <c r="I403" s="36"/>
      <c r="J403" s="36"/>
      <c r="L403" s="36"/>
      <c r="M403" s="36"/>
    </row>
    <row r="404">
      <c r="H404" s="47"/>
      <c r="I404" s="36"/>
      <c r="J404" s="36"/>
      <c r="L404" s="36"/>
      <c r="M404" s="36"/>
    </row>
    <row r="405">
      <c r="H405" s="47"/>
      <c r="I405" s="36"/>
      <c r="J405" s="36"/>
      <c r="L405" s="36"/>
      <c r="M405" s="36"/>
    </row>
    <row r="406">
      <c r="H406" s="47"/>
      <c r="I406" s="36"/>
      <c r="J406" s="36"/>
      <c r="L406" s="36"/>
      <c r="M406" s="36"/>
    </row>
    <row r="407">
      <c r="H407" s="47"/>
      <c r="I407" s="36"/>
      <c r="J407" s="36"/>
      <c r="L407" s="36"/>
      <c r="M407" s="36"/>
    </row>
    <row r="408">
      <c r="H408" s="47"/>
      <c r="I408" s="36"/>
      <c r="J408" s="36"/>
      <c r="L408" s="36"/>
      <c r="M408" s="36"/>
    </row>
    <row r="409">
      <c r="H409" s="47"/>
      <c r="I409" s="36"/>
      <c r="J409" s="36"/>
      <c r="L409" s="36"/>
      <c r="M409" s="36"/>
    </row>
    <row r="410">
      <c r="H410" s="47"/>
      <c r="I410" s="36"/>
      <c r="J410" s="36"/>
      <c r="L410" s="36"/>
      <c r="M410" s="36"/>
    </row>
    <row r="411">
      <c r="H411" s="47"/>
      <c r="I411" s="36"/>
      <c r="J411" s="36"/>
      <c r="L411" s="36"/>
      <c r="M411" s="36"/>
    </row>
    <row r="412">
      <c r="H412" s="47"/>
      <c r="I412" s="36"/>
      <c r="J412" s="36"/>
      <c r="L412" s="36"/>
      <c r="M412" s="36"/>
    </row>
    <row r="413">
      <c r="H413" s="47"/>
      <c r="I413" s="36"/>
      <c r="J413" s="36"/>
      <c r="L413" s="36"/>
      <c r="M413" s="36"/>
    </row>
    <row r="414">
      <c r="H414" s="47"/>
      <c r="I414" s="36"/>
      <c r="J414" s="36"/>
      <c r="L414" s="36"/>
      <c r="M414" s="36"/>
    </row>
    <row r="415">
      <c r="H415" s="47"/>
      <c r="I415" s="36"/>
      <c r="J415" s="36"/>
      <c r="L415" s="36"/>
      <c r="M415" s="36"/>
    </row>
    <row r="416">
      <c r="H416" s="47"/>
      <c r="I416" s="36"/>
      <c r="J416" s="36"/>
      <c r="L416" s="36"/>
      <c r="M416" s="36"/>
    </row>
    <row r="417">
      <c r="H417" s="47"/>
      <c r="I417" s="36"/>
      <c r="J417" s="36"/>
      <c r="L417" s="36"/>
      <c r="M417" s="36"/>
    </row>
    <row r="418">
      <c r="H418" s="47"/>
      <c r="I418" s="36"/>
      <c r="J418" s="36"/>
      <c r="L418" s="36"/>
      <c r="M418" s="36"/>
    </row>
    <row r="419">
      <c r="H419" s="47"/>
      <c r="I419" s="36"/>
      <c r="J419" s="36"/>
      <c r="L419" s="36"/>
      <c r="M419" s="36"/>
    </row>
    <row r="420">
      <c r="H420" s="47"/>
      <c r="I420" s="36"/>
      <c r="J420" s="36"/>
      <c r="L420" s="36"/>
      <c r="M420" s="36"/>
    </row>
    <row r="421">
      <c r="H421" s="47"/>
      <c r="I421" s="36"/>
      <c r="J421" s="36"/>
      <c r="L421" s="36"/>
      <c r="M421" s="36"/>
    </row>
    <row r="422">
      <c r="H422" s="47"/>
      <c r="I422" s="36"/>
      <c r="J422" s="36"/>
      <c r="L422" s="36"/>
      <c r="M422" s="36"/>
    </row>
    <row r="423">
      <c r="H423" s="47"/>
      <c r="I423" s="36"/>
      <c r="J423" s="36"/>
      <c r="L423" s="36"/>
      <c r="M423" s="36"/>
    </row>
    <row r="424">
      <c r="H424" s="47"/>
      <c r="I424" s="36"/>
      <c r="J424" s="36"/>
      <c r="L424" s="36"/>
      <c r="M424" s="36"/>
    </row>
    <row r="425">
      <c r="H425" s="47"/>
      <c r="I425" s="36"/>
      <c r="J425" s="36"/>
      <c r="L425" s="36"/>
      <c r="M425" s="36"/>
    </row>
    <row r="426">
      <c r="H426" s="47"/>
      <c r="I426" s="36"/>
      <c r="J426" s="36"/>
      <c r="L426" s="36"/>
      <c r="M426" s="36"/>
    </row>
    <row r="427">
      <c r="H427" s="47"/>
      <c r="I427" s="36"/>
      <c r="J427" s="36"/>
      <c r="L427" s="36"/>
      <c r="M427" s="36"/>
    </row>
    <row r="428">
      <c r="H428" s="47"/>
      <c r="I428" s="36"/>
      <c r="J428" s="36"/>
      <c r="L428" s="36"/>
      <c r="M428" s="36"/>
    </row>
    <row r="429">
      <c r="H429" s="47"/>
      <c r="I429" s="36"/>
      <c r="J429" s="36"/>
      <c r="L429" s="36"/>
      <c r="M429" s="36"/>
    </row>
    <row r="430">
      <c r="H430" s="47"/>
      <c r="I430" s="36"/>
      <c r="J430" s="36"/>
      <c r="L430" s="36"/>
      <c r="M430" s="36"/>
    </row>
    <row r="431">
      <c r="H431" s="47"/>
      <c r="I431" s="36"/>
      <c r="J431" s="36"/>
      <c r="L431" s="36"/>
      <c r="M431" s="36"/>
    </row>
    <row r="432">
      <c r="H432" s="47"/>
      <c r="I432" s="36"/>
      <c r="J432" s="36"/>
      <c r="L432" s="36"/>
      <c r="M432" s="36"/>
    </row>
    <row r="433">
      <c r="H433" s="47"/>
      <c r="I433" s="36"/>
      <c r="J433" s="36"/>
      <c r="L433" s="36"/>
      <c r="M433" s="36"/>
    </row>
    <row r="434">
      <c r="H434" s="47"/>
      <c r="I434" s="36"/>
      <c r="J434" s="36"/>
      <c r="L434" s="36"/>
      <c r="M434" s="36"/>
    </row>
    <row r="435">
      <c r="H435" s="47"/>
      <c r="I435" s="36"/>
      <c r="J435" s="36"/>
      <c r="L435" s="36"/>
      <c r="M435" s="36"/>
    </row>
    <row r="436">
      <c r="H436" s="47"/>
      <c r="I436" s="36"/>
      <c r="J436" s="36"/>
      <c r="L436" s="36"/>
      <c r="M436" s="36"/>
    </row>
    <row r="437">
      <c r="H437" s="47"/>
      <c r="I437" s="36"/>
      <c r="J437" s="36"/>
      <c r="L437" s="36"/>
      <c r="M437" s="36"/>
    </row>
    <row r="438">
      <c r="H438" s="47"/>
      <c r="I438" s="36"/>
      <c r="J438" s="36"/>
      <c r="L438" s="36"/>
      <c r="M438" s="36"/>
    </row>
    <row r="439">
      <c r="H439" s="47"/>
      <c r="I439" s="36"/>
      <c r="J439" s="36"/>
      <c r="L439" s="36"/>
      <c r="M439" s="36"/>
    </row>
    <row r="440">
      <c r="H440" s="47"/>
      <c r="I440" s="36"/>
      <c r="J440" s="36"/>
      <c r="L440" s="36"/>
      <c r="M440" s="36"/>
    </row>
    <row r="441">
      <c r="H441" s="47"/>
      <c r="I441" s="36"/>
      <c r="J441" s="36"/>
      <c r="L441" s="36"/>
      <c r="M441" s="36"/>
    </row>
    <row r="442">
      <c r="H442" s="47"/>
      <c r="I442" s="36"/>
      <c r="J442" s="36"/>
      <c r="L442" s="36"/>
      <c r="M442" s="36"/>
    </row>
    <row r="443">
      <c r="H443" s="47"/>
      <c r="I443" s="36"/>
      <c r="J443" s="36"/>
      <c r="L443" s="36"/>
      <c r="M443" s="36"/>
    </row>
    <row r="444">
      <c r="H444" s="47"/>
      <c r="I444" s="36"/>
      <c r="J444" s="36"/>
      <c r="L444" s="36"/>
      <c r="M444" s="36"/>
    </row>
    <row r="445">
      <c r="H445" s="47"/>
      <c r="I445" s="36"/>
      <c r="J445" s="36"/>
      <c r="L445" s="36"/>
      <c r="M445" s="36"/>
    </row>
    <row r="446">
      <c r="H446" s="47"/>
      <c r="I446" s="36"/>
      <c r="J446" s="36"/>
      <c r="L446" s="36"/>
      <c r="M446" s="36"/>
    </row>
    <row r="447">
      <c r="H447" s="47"/>
      <c r="I447" s="36"/>
      <c r="J447" s="36"/>
      <c r="L447" s="36"/>
      <c r="M447" s="36"/>
    </row>
    <row r="448">
      <c r="H448" s="47"/>
      <c r="I448" s="36"/>
      <c r="J448" s="36"/>
      <c r="L448" s="36"/>
      <c r="M448" s="36"/>
    </row>
    <row r="449">
      <c r="H449" s="47"/>
      <c r="I449" s="36"/>
      <c r="J449" s="36"/>
      <c r="L449" s="36"/>
      <c r="M449" s="36"/>
    </row>
    <row r="450">
      <c r="H450" s="47"/>
      <c r="I450" s="36"/>
      <c r="J450" s="36"/>
      <c r="L450" s="36"/>
      <c r="M450" s="36"/>
    </row>
    <row r="451">
      <c r="H451" s="47"/>
      <c r="I451" s="36"/>
      <c r="J451" s="36"/>
      <c r="L451" s="36"/>
      <c r="M451" s="36"/>
    </row>
    <row r="452">
      <c r="H452" s="47"/>
      <c r="I452" s="36"/>
      <c r="J452" s="36"/>
      <c r="L452" s="36"/>
      <c r="M452" s="36"/>
    </row>
    <row r="453">
      <c r="H453" s="47"/>
      <c r="I453" s="36"/>
      <c r="J453" s="36"/>
      <c r="L453" s="36"/>
      <c r="M453" s="36"/>
    </row>
    <row r="454">
      <c r="H454" s="47"/>
      <c r="I454" s="36"/>
      <c r="J454" s="36"/>
      <c r="L454" s="36"/>
      <c r="M454" s="36"/>
    </row>
    <row r="455">
      <c r="H455" s="47"/>
      <c r="I455" s="36"/>
      <c r="J455" s="36"/>
      <c r="L455" s="36"/>
      <c r="M455" s="36"/>
    </row>
    <row r="456">
      <c r="H456" s="47"/>
      <c r="I456" s="36"/>
      <c r="J456" s="36"/>
      <c r="L456" s="36"/>
      <c r="M456" s="36"/>
    </row>
    <row r="457">
      <c r="H457" s="47"/>
      <c r="I457" s="36"/>
      <c r="J457" s="36"/>
      <c r="L457" s="36"/>
      <c r="M457" s="36"/>
    </row>
    <row r="458">
      <c r="H458" s="47"/>
      <c r="I458" s="36"/>
      <c r="J458" s="36"/>
      <c r="L458" s="36"/>
      <c r="M458" s="36"/>
    </row>
    <row r="459">
      <c r="H459" s="47"/>
      <c r="I459" s="36"/>
      <c r="J459" s="36"/>
      <c r="L459" s="36"/>
      <c r="M459" s="36"/>
    </row>
    <row r="460">
      <c r="H460" s="47"/>
      <c r="I460" s="36"/>
      <c r="J460" s="36"/>
      <c r="L460" s="36"/>
      <c r="M460" s="36"/>
    </row>
    <row r="461">
      <c r="H461" s="47"/>
      <c r="I461" s="36"/>
      <c r="J461" s="36"/>
      <c r="L461" s="36"/>
      <c r="M461" s="36"/>
    </row>
    <row r="462">
      <c r="H462" s="47"/>
      <c r="I462" s="36"/>
      <c r="J462" s="36"/>
      <c r="L462" s="36"/>
      <c r="M462" s="36"/>
    </row>
    <row r="463">
      <c r="H463" s="47"/>
      <c r="I463" s="36"/>
      <c r="J463" s="36"/>
      <c r="L463" s="36"/>
      <c r="M463" s="36"/>
    </row>
    <row r="464">
      <c r="H464" s="47"/>
      <c r="I464" s="36"/>
      <c r="J464" s="36"/>
      <c r="L464" s="36"/>
      <c r="M464" s="36"/>
    </row>
    <row r="465">
      <c r="H465" s="47"/>
      <c r="I465" s="36"/>
      <c r="J465" s="36"/>
      <c r="L465" s="36"/>
      <c r="M465" s="36"/>
    </row>
    <row r="466">
      <c r="H466" s="47"/>
      <c r="I466" s="36"/>
      <c r="J466" s="36"/>
      <c r="L466" s="36"/>
      <c r="M466" s="36"/>
    </row>
    <row r="467">
      <c r="H467" s="47"/>
      <c r="I467" s="36"/>
      <c r="J467" s="36"/>
      <c r="L467" s="36"/>
      <c r="M467" s="36"/>
    </row>
    <row r="468">
      <c r="H468" s="47"/>
      <c r="I468" s="36"/>
      <c r="J468" s="36"/>
      <c r="L468" s="36"/>
      <c r="M468" s="36"/>
    </row>
    <row r="469">
      <c r="H469" s="47"/>
      <c r="I469" s="36"/>
      <c r="J469" s="36"/>
      <c r="L469" s="36"/>
      <c r="M469" s="36"/>
    </row>
    <row r="470">
      <c r="H470" s="47"/>
      <c r="I470" s="36"/>
      <c r="J470" s="36"/>
      <c r="L470" s="36"/>
      <c r="M470" s="36"/>
    </row>
    <row r="471">
      <c r="H471" s="47"/>
      <c r="I471" s="36"/>
      <c r="J471" s="36"/>
      <c r="L471" s="36"/>
      <c r="M471" s="36"/>
    </row>
    <row r="472">
      <c r="H472" s="47"/>
      <c r="I472" s="36"/>
      <c r="J472" s="36"/>
      <c r="L472" s="36"/>
      <c r="M472" s="36"/>
    </row>
    <row r="473">
      <c r="H473" s="47"/>
      <c r="I473" s="36"/>
      <c r="J473" s="36"/>
      <c r="L473" s="36"/>
      <c r="M473" s="36"/>
    </row>
    <row r="474">
      <c r="H474" s="47"/>
      <c r="I474" s="36"/>
      <c r="J474" s="36"/>
      <c r="L474" s="36"/>
      <c r="M474" s="36"/>
    </row>
    <row r="475">
      <c r="H475" s="47"/>
      <c r="I475" s="36"/>
      <c r="J475" s="36"/>
      <c r="L475" s="36"/>
      <c r="M475" s="36"/>
    </row>
    <row r="476">
      <c r="H476" s="47"/>
      <c r="I476" s="36"/>
      <c r="J476" s="36"/>
      <c r="L476" s="36"/>
      <c r="M476" s="36"/>
    </row>
    <row r="477">
      <c r="H477" s="47"/>
      <c r="I477" s="36"/>
      <c r="J477" s="36"/>
      <c r="L477" s="36"/>
      <c r="M477" s="36"/>
    </row>
    <row r="478">
      <c r="H478" s="47"/>
      <c r="I478" s="36"/>
      <c r="J478" s="36"/>
      <c r="L478" s="36"/>
      <c r="M478" s="36"/>
    </row>
    <row r="479">
      <c r="H479" s="47"/>
      <c r="I479" s="36"/>
      <c r="J479" s="36"/>
      <c r="L479" s="36"/>
      <c r="M479" s="36"/>
    </row>
    <row r="480">
      <c r="H480" s="47"/>
      <c r="I480" s="36"/>
      <c r="J480" s="36"/>
      <c r="L480" s="36"/>
      <c r="M480" s="36"/>
    </row>
    <row r="481">
      <c r="H481" s="47"/>
      <c r="I481" s="36"/>
      <c r="J481" s="36"/>
      <c r="L481" s="36"/>
      <c r="M481" s="36"/>
    </row>
    <row r="482">
      <c r="H482" s="47"/>
      <c r="I482" s="36"/>
      <c r="J482" s="36"/>
      <c r="L482" s="36"/>
      <c r="M482" s="36"/>
    </row>
    <row r="483">
      <c r="H483" s="47"/>
      <c r="I483" s="36"/>
      <c r="J483" s="36"/>
      <c r="L483" s="36"/>
      <c r="M483" s="36"/>
    </row>
    <row r="484">
      <c r="H484" s="47"/>
      <c r="I484" s="36"/>
      <c r="J484" s="36"/>
      <c r="L484" s="36"/>
      <c r="M484" s="36"/>
    </row>
    <row r="485">
      <c r="H485" s="47"/>
      <c r="I485" s="36"/>
      <c r="J485" s="36"/>
      <c r="L485" s="36"/>
      <c r="M485" s="36"/>
    </row>
    <row r="486">
      <c r="H486" s="47"/>
      <c r="I486" s="36"/>
      <c r="J486" s="36"/>
      <c r="L486" s="36"/>
      <c r="M486" s="36"/>
    </row>
    <row r="487">
      <c r="H487" s="47"/>
      <c r="I487" s="36"/>
      <c r="J487" s="36"/>
      <c r="L487" s="36"/>
      <c r="M487" s="36"/>
    </row>
    <row r="488">
      <c r="H488" s="47"/>
      <c r="I488" s="36"/>
      <c r="J488" s="36"/>
      <c r="L488" s="36"/>
      <c r="M488" s="36"/>
    </row>
    <row r="489">
      <c r="H489" s="47"/>
      <c r="I489" s="36"/>
      <c r="J489" s="36"/>
      <c r="L489" s="36"/>
      <c r="M489" s="36"/>
    </row>
    <row r="490">
      <c r="H490" s="47"/>
      <c r="I490" s="36"/>
      <c r="J490" s="36"/>
      <c r="L490" s="36"/>
      <c r="M490" s="36"/>
    </row>
    <row r="491">
      <c r="H491" s="47"/>
      <c r="I491" s="36"/>
      <c r="J491" s="36"/>
      <c r="L491" s="36"/>
      <c r="M491" s="36"/>
    </row>
    <row r="492">
      <c r="H492" s="47"/>
      <c r="I492" s="36"/>
      <c r="J492" s="36"/>
      <c r="L492" s="36"/>
      <c r="M492" s="36"/>
    </row>
    <row r="493">
      <c r="H493" s="47"/>
      <c r="I493" s="36"/>
      <c r="J493" s="36"/>
      <c r="L493" s="36"/>
      <c r="M493" s="36"/>
    </row>
    <row r="494">
      <c r="H494" s="47"/>
      <c r="I494" s="36"/>
      <c r="J494" s="36"/>
      <c r="L494" s="36"/>
      <c r="M494" s="36"/>
    </row>
    <row r="495">
      <c r="H495" s="47"/>
      <c r="I495" s="36"/>
      <c r="J495" s="36"/>
      <c r="L495" s="36"/>
      <c r="M495" s="36"/>
    </row>
    <row r="496">
      <c r="H496" s="47"/>
      <c r="I496" s="36"/>
      <c r="J496" s="36"/>
      <c r="L496" s="36"/>
      <c r="M496" s="36"/>
    </row>
    <row r="497">
      <c r="H497" s="47"/>
      <c r="I497" s="36"/>
      <c r="J497" s="36"/>
      <c r="L497" s="36"/>
      <c r="M497" s="36"/>
    </row>
    <row r="498">
      <c r="H498" s="47"/>
      <c r="I498" s="36"/>
      <c r="J498" s="36"/>
      <c r="L498" s="36"/>
      <c r="M498" s="36"/>
    </row>
    <row r="499">
      <c r="H499" s="47"/>
      <c r="I499" s="36"/>
      <c r="J499" s="36"/>
      <c r="L499" s="36"/>
      <c r="M499" s="36"/>
    </row>
    <row r="500">
      <c r="H500" s="47"/>
      <c r="I500" s="36"/>
      <c r="J500" s="36"/>
      <c r="L500" s="36"/>
      <c r="M500" s="36"/>
    </row>
    <row r="501">
      <c r="H501" s="47"/>
      <c r="I501" s="36"/>
      <c r="J501" s="36"/>
      <c r="L501" s="36"/>
      <c r="M501" s="36"/>
    </row>
    <row r="502">
      <c r="H502" s="47"/>
      <c r="I502" s="36"/>
      <c r="J502" s="36"/>
      <c r="L502" s="36"/>
      <c r="M502" s="36"/>
    </row>
    <row r="503">
      <c r="H503" s="47"/>
      <c r="I503" s="36"/>
      <c r="J503" s="36"/>
      <c r="L503" s="36"/>
      <c r="M503" s="36"/>
    </row>
    <row r="504">
      <c r="H504" s="47"/>
      <c r="I504" s="36"/>
      <c r="J504" s="36"/>
      <c r="L504" s="36"/>
      <c r="M504" s="36"/>
    </row>
    <row r="505">
      <c r="H505" s="47"/>
      <c r="I505" s="36"/>
      <c r="J505" s="36"/>
      <c r="L505" s="36"/>
      <c r="M505" s="36"/>
    </row>
    <row r="506">
      <c r="H506" s="47"/>
      <c r="I506" s="36"/>
      <c r="J506" s="36"/>
      <c r="L506" s="36"/>
      <c r="M506" s="36"/>
    </row>
    <row r="507">
      <c r="H507" s="47"/>
      <c r="I507" s="36"/>
      <c r="J507" s="36"/>
      <c r="L507" s="36"/>
      <c r="M507" s="36"/>
    </row>
    <row r="508">
      <c r="H508" s="47"/>
      <c r="I508" s="36"/>
      <c r="J508" s="36"/>
      <c r="L508" s="36"/>
      <c r="M508" s="36"/>
    </row>
    <row r="509">
      <c r="H509" s="47"/>
      <c r="I509" s="36"/>
      <c r="J509" s="36"/>
      <c r="L509" s="36"/>
      <c r="M509" s="36"/>
    </row>
    <row r="510">
      <c r="H510" s="47"/>
      <c r="I510" s="36"/>
      <c r="J510" s="36"/>
      <c r="L510" s="36"/>
      <c r="M510" s="36"/>
    </row>
    <row r="511">
      <c r="H511" s="47"/>
      <c r="I511" s="36"/>
      <c r="J511" s="36"/>
      <c r="L511" s="36"/>
      <c r="M511" s="36"/>
    </row>
    <row r="512">
      <c r="H512" s="47"/>
      <c r="I512" s="36"/>
      <c r="J512" s="36"/>
      <c r="L512" s="36"/>
      <c r="M512" s="36"/>
    </row>
    <row r="513">
      <c r="H513" s="47"/>
      <c r="I513" s="36"/>
      <c r="J513" s="36"/>
      <c r="L513" s="36"/>
      <c r="M513" s="36"/>
    </row>
    <row r="514">
      <c r="H514" s="47"/>
      <c r="I514" s="36"/>
      <c r="J514" s="36"/>
      <c r="L514" s="36"/>
      <c r="M514" s="36"/>
    </row>
    <row r="515">
      <c r="H515" s="47"/>
      <c r="I515" s="36"/>
      <c r="J515" s="36"/>
      <c r="L515" s="36"/>
      <c r="M515" s="36"/>
    </row>
    <row r="516">
      <c r="H516" s="47"/>
      <c r="I516" s="36"/>
      <c r="J516" s="36"/>
      <c r="L516" s="36"/>
      <c r="M516" s="36"/>
    </row>
    <row r="517">
      <c r="H517" s="47"/>
      <c r="I517" s="36"/>
      <c r="J517" s="36"/>
      <c r="L517" s="36"/>
      <c r="M517" s="36"/>
    </row>
    <row r="518">
      <c r="H518" s="47"/>
      <c r="I518" s="36"/>
      <c r="J518" s="36"/>
      <c r="L518" s="36"/>
      <c r="M518" s="36"/>
    </row>
    <row r="519">
      <c r="H519" s="47"/>
      <c r="I519" s="36"/>
      <c r="J519" s="36"/>
      <c r="L519" s="36"/>
      <c r="M519" s="36"/>
    </row>
    <row r="520">
      <c r="H520" s="47"/>
      <c r="I520" s="36"/>
      <c r="J520" s="36"/>
      <c r="L520" s="36"/>
      <c r="M520" s="36"/>
    </row>
    <row r="521">
      <c r="H521" s="47"/>
      <c r="I521" s="36"/>
      <c r="J521" s="36"/>
      <c r="L521" s="36"/>
      <c r="M521" s="36"/>
    </row>
    <row r="522">
      <c r="H522" s="47"/>
      <c r="I522" s="36"/>
      <c r="J522" s="36"/>
      <c r="L522" s="36"/>
      <c r="M522" s="36"/>
    </row>
    <row r="523">
      <c r="H523" s="47"/>
      <c r="I523" s="36"/>
      <c r="J523" s="36"/>
      <c r="L523" s="36"/>
      <c r="M523" s="36"/>
    </row>
    <row r="524">
      <c r="H524" s="47"/>
      <c r="I524" s="36"/>
      <c r="J524" s="36"/>
      <c r="L524" s="36"/>
      <c r="M524" s="36"/>
    </row>
    <row r="525">
      <c r="H525" s="47"/>
      <c r="I525" s="36"/>
      <c r="J525" s="36"/>
      <c r="L525" s="36"/>
      <c r="M525" s="36"/>
    </row>
    <row r="526">
      <c r="H526" s="47"/>
      <c r="I526" s="36"/>
      <c r="J526" s="36"/>
      <c r="L526" s="36"/>
      <c r="M526" s="36"/>
    </row>
    <row r="527">
      <c r="H527" s="47"/>
      <c r="I527" s="36"/>
      <c r="J527" s="36"/>
      <c r="L527" s="36"/>
      <c r="M527" s="36"/>
    </row>
    <row r="528">
      <c r="H528" s="47"/>
      <c r="I528" s="36"/>
      <c r="J528" s="36"/>
      <c r="L528" s="36"/>
      <c r="M528" s="36"/>
    </row>
    <row r="529">
      <c r="H529" s="47"/>
      <c r="I529" s="36"/>
      <c r="J529" s="36"/>
      <c r="L529" s="36"/>
      <c r="M529" s="36"/>
    </row>
    <row r="530">
      <c r="H530" s="47"/>
      <c r="I530" s="36"/>
      <c r="J530" s="36"/>
      <c r="L530" s="36"/>
      <c r="M530" s="36"/>
    </row>
    <row r="531">
      <c r="H531" s="47"/>
      <c r="I531" s="36"/>
      <c r="J531" s="36"/>
      <c r="L531" s="36"/>
      <c r="M531" s="36"/>
    </row>
    <row r="532">
      <c r="H532" s="47"/>
      <c r="I532" s="36"/>
      <c r="J532" s="36"/>
      <c r="L532" s="36"/>
      <c r="M532" s="36"/>
    </row>
    <row r="533">
      <c r="H533" s="47"/>
      <c r="I533" s="36"/>
      <c r="J533" s="36"/>
      <c r="L533" s="36"/>
      <c r="M533" s="36"/>
    </row>
    <row r="534">
      <c r="H534" s="47"/>
      <c r="I534" s="36"/>
      <c r="J534" s="36"/>
      <c r="L534" s="36"/>
      <c r="M534" s="36"/>
    </row>
    <row r="535">
      <c r="H535" s="47"/>
      <c r="I535" s="36"/>
      <c r="J535" s="36"/>
      <c r="L535" s="36"/>
      <c r="M535" s="36"/>
    </row>
    <row r="536">
      <c r="H536" s="47"/>
      <c r="I536" s="36"/>
      <c r="J536" s="36"/>
      <c r="L536" s="36"/>
      <c r="M536" s="36"/>
    </row>
    <row r="537">
      <c r="H537" s="47"/>
      <c r="I537" s="36"/>
      <c r="J537" s="36"/>
      <c r="L537" s="36"/>
      <c r="M537" s="36"/>
    </row>
    <row r="538">
      <c r="H538" s="47"/>
      <c r="I538" s="36"/>
      <c r="J538" s="36"/>
      <c r="L538" s="36"/>
      <c r="M538" s="36"/>
    </row>
    <row r="539">
      <c r="H539" s="47"/>
      <c r="I539" s="36"/>
      <c r="J539" s="36"/>
      <c r="L539" s="36"/>
      <c r="M539" s="36"/>
    </row>
    <row r="540">
      <c r="H540" s="47"/>
      <c r="I540" s="36"/>
      <c r="J540" s="36"/>
      <c r="L540" s="36"/>
      <c r="M540" s="36"/>
    </row>
    <row r="541">
      <c r="H541" s="47"/>
      <c r="I541" s="36"/>
      <c r="J541" s="36"/>
      <c r="L541" s="36"/>
      <c r="M541" s="36"/>
    </row>
    <row r="542">
      <c r="H542" s="47"/>
      <c r="I542" s="36"/>
      <c r="J542" s="36"/>
      <c r="L542" s="36"/>
      <c r="M542" s="36"/>
    </row>
    <row r="543">
      <c r="H543" s="47"/>
      <c r="I543" s="36"/>
      <c r="J543" s="36"/>
      <c r="L543" s="36"/>
      <c r="M543" s="36"/>
    </row>
    <row r="544">
      <c r="H544" s="47"/>
      <c r="I544" s="36"/>
      <c r="J544" s="36"/>
      <c r="L544" s="36"/>
      <c r="M544" s="36"/>
    </row>
    <row r="545">
      <c r="H545" s="47"/>
      <c r="I545" s="36"/>
      <c r="J545" s="36"/>
      <c r="L545" s="36"/>
      <c r="M545" s="36"/>
    </row>
    <row r="546">
      <c r="H546" s="47"/>
      <c r="I546" s="36"/>
      <c r="J546" s="36"/>
      <c r="L546" s="36"/>
      <c r="M546" s="36"/>
    </row>
    <row r="547">
      <c r="H547" s="47"/>
      <c r="I547" s="36"/>
      <c r="J547" s="36"/>
      <c r="L547" s="36"/>
      <c r="M547" s="36"/>
    </row>
    <row r="548">
      <c r="H548" s="47"/>
      <c r="I548" s="36"/>
      <c r="J548" s="36"/>
      <c r="L548" s="36"/>
      <c r="M548" s="36"/>
    </row>
    <row r="549">
      <c r="H549" s="47"/>
      <c r="I549" s="36"/>
      <c r="J549" s="36"/>
      <c r="L549" s="36"/>
      <c r="M549" s="36"/>
    </row>
    <row r="550">
      <c r="H550" s="47"/>
      <c r="I550" s="36"/>
      <c r="J550" s="36"/>
      <c r="L550" s="36"/>
      <c r="M550" s="36"/>
    </row>
    <row r="551">
      <c r="H551" s="47"/>
      <c r="I551" s="36"/>
      <c r="J551" s="36"/>
      <c r="L551" s="36"/>
      <c r="M551" s="36"/>
    </row>
    <row r="552">
      <c r="H552" s="47"/>
      <c r="I552" s="36"/>
      <c r="J552" s="36"/>
      <c r="L552" s="36"/>
      <c r="M552" s="36"/>
    </row>
    <row r="553">
      <c r="H553" s="47"/>
      <c r="I553" s="36"/>
      <c r="J553" s="36"/>
      <c r="L553" s="36"/>
      <c r="M553" s="36"/>
    </row>
    <row r="554">
      <c r="H554" s="47"/>
      <c r="I554" s="36"/>
      <c r="J554" s="36"/>
      <c r="L554" s="36"/>
      <c r="M554" s="36"/>
    </row>
    <row r="555">
      <c r="H555" s="47"/>
      <c r="I555" s="36"/>
      <c r="J555" s="36"/>
      <c r="L555" s="36"/>
      <c r="M555" s="36"/>
    </row>
    <row r="556">
      <c r="H556" s="47"/>
      <c r="I556" s="36"/>
      <c r="J556" s="36"/>
      <c r="L556" s="36"/>
      <c r="M556" s="36"/>
    </row>
    <row r="557">
      <c r="H557" s="47"/>
      <c r="I557" s="36"/>
      <c r="J557" s="36"/>
      <c r="L557" s="36"/>
      <c r="M557" s="36"/>
    </row>
    <row r="558">
      <c r="H558" s="47"/>
      <c r="I558" s="36"/>
      <c r="J558" s="36"/>
      <c r="L558" s="36"/>
      <c r="M558" s="36"/>
    </row>
    <row r="559">
      <c r="H559" s="47"/>
      <c r="I559" s="36"/>
      <c r="J559" s="36"/>
      <c r="L559" s="36"/>
      <c r="M559" s="36"/>
    </row>
    <row r="560">
      <c r="H560" s="47"/>
      <c r="I560" s="36"/>
      <c r="J560" s="36"/>
      <c r="L560" s="36"/>
      <c r="M560" s="36"/>
    </row>
    <row r="561">
      <c r="H561" s="47"/>
      <c r="I561" s="36"/>
      <c r="J561" s="36"/>
      <c r="L561" s="36"/>
      <c r="M561" s="36"/>
    </row>
    <row r="562">
      <c r="H562" s="47"/>
      <c r="I562" s="36"/>
      <c r="J562" s="36"/>
      <c r="L562" s="36"/>
      <c r="M562" s="36"/>
    </row>
    <row r="563">
      <c r="H563" s="47"/>
      <c r="I563" s="36"/>
      <c r="J563" s="36"/>
      <c r="L563" s="36"/>
      <c r="M563" s="36"/>
    </row>
    <row r="564">
      <c r="H564" s="47"/>
      <c r="I564" s="36"/>
      <c r="J564" s="36"/>
      <c r="L564" s="36"/>
      <c r="M564" s="36"/>
    </row>
    <row r="565">
      <c r="H565" s="47"/>
      <c r="I565" s="36"/>
      <c r="J565" s="36"/>
      <c r="L565" s="36"/>
      <c r="M565" s="36"/>
    </row>
    <row r="566">
      <c r="H566" s="47"/>
      <c r="I566" s="36"/>
      <c r="J566" s="36"/>
      <c r="L566" s="36"/>
      <c r="M566" s="36"/>
    </row>
    <row r="567">
      <c r="H567" s="47"/>
      <c r="I567" s="36"/>
      <c r="J567" s="36"/>
      <c r="L567" s="36"/>
      <c r="M567" s="36"/>
    </row>
    <row r="568">
      <c r="H568" s="47"/>
      <c r="I568" s="36"/>
      <c r="J568" s="36"/>
      <c r="L568" s="36"/>
      <c r="M568" s="36"/>
    </row>
    <row r="569">
      <c r="H569" s="47"/>
      <c r="I569" s="36"/>
      <c r="J569" s="36"/>
      <c r="L569" s="36"/>
      <c r="M569" s="36"/>
    </row>
    <row r="570">
      <c r="H570" s="47"/>
      <c r="I570" s="36"/>
      <c r="J570" s="36"/>
      <c r="L570" s="36"/>
      <c r="M570" s="36"/>
    </row>
    <row r="571">
      <c r="H571" s="47"/>
      <c r="I571" s="36"/>
      <c r="J571" s="36"/>
      <c r="L571" s="36"/>
      <c r="M571" s="36"/>
    </row>
    <row r="572">
      <c r="H572" s="47"/>
      <c r="I572" s="36"/>
      <c r="J572" s="36"/>
      <c r="L572" s="36"/>
      <c r="M572" s="36"/>
    </row>
    <row r="573">
      <c r="H573" s="47"/>
      <c r="I573" s="36"/>
      <c r="J573" s="36"/>
      <c r="L573" s="36"/>
      <c r="M573" s="36"/>
    </row>
    <row r="574">
      <c r="H574" s="47"/>
      <c r="I574" s="36"/>
      <c r="J574" s="36"/>
      <c r="L574" s="36"/>
      <c r="M574" s="36"/>
    </row>
    <row r="575">
      <c r="H575" s="47"/>
      <c r="I575" s="36"/>
      <c r="J575" s="36"/>
      <c r="L575" s="36"/>
      <c r="M575" s="36"/>
    </row>
    <row r="576">
      <c r="H576" s="47"/>
      <c r="I576" s="36"/>
      <c r="J576" s="36"/>
      <c r="L576" s="36"/>
      <c r="M576" s="36"/>
    </row>
    <row r="577">
      <c r="H577" s="47"/>
      <c r="I577" s="36"/>
      <c r="J577" s="36"/>
      <c r="L577" s="36"/>
      <c r="M577" s="36"/>
    </row>
    <row r="578">
      <c r="H578" s="47"/>
      <c r="I578" s="36"/>
      <c r="J578" s="36"/>
      <c r="L578" s="36"/>
      <c r="M578" s="36"/>
    </row>
    <row r="579">
      <c r="H579" s="47"/>
      <c r="I579" s="36"/>
      <c r="J579" s="36"/>
      <c r="L579" s="36"/>
      <c r="M579" s="36"/>
    </row>
    <row r="580">
      <c r="H580" s="47"/>
      <c r="I580" s="36"/>
      <c r="J580" s="36"/>
      <c r="L580" s="36"/>
      <c r="M580" s="36"/>
    </row>
    <row r="581">
      <c r="H581" s="47"/>
      <c r="I581" s="36"/>
      <c r="J581" s="36"/>
      <c r="L581" s="36"/>
      <c r="M581" s="36"/>
    </row>
    <row r="582">
      <c r="H582" s="47"/>
      <c r="I582" s="36"/>
      <c r="J582" s="36"/>
      <c r="L582" s="36"/>
      <c r="M582" s="36"/>
    </row>
    <row r="583">
      <c r="H583" s="47"/>
      <c r="I583" s="36"/>
      <c r="J583" s="36"/>
      <c r="L583" s="36"/>
      <c r="M583" s="36"/>
    </row>
    <row r="584">
      <c r="H584" s="47"/>
      <c r="I584" s="36"/>
      <c r="J584" s="36"/>
      <c r="L584" s="36"/>
      <c r="M584" s="36"/>
    </row>
    <row r="585">
      <c r="H585" s="47"/>
      <c r="I585" s="36"/>
      <c r="J585" s="36"/>
      <c r="L585" s="36"/>
      <c r="M585" s="36"/>
    </row>
    <row r="586">
      <c r="H586" s="47"/>
      <c r="I586" s="36"/>
      <c r="J586" s="36"/>
      <c r="L586" s="36"/>
      <c r="M586" s="36"/>
    </row>
    <row r="587">
      <c r="H587" s="47"/>
      <c r="I587" s="36"/>
      <c r="J587" s="36"/>
      <c r="L587" s="36"/>
      <c r="M587" s="36"/>
    </row>
    <row r="588">
      <c r="H588" s="47"/>
      <c r="I588" s="36"/>
      <c r="J588" s="36"/>
      <c r="L588" s="36"/>
      <c r="M588" s="36"/>
    </row>
    <row r="589">
      <c r="H589" s="47"/>
      <c r="I589" s="36"/>
      <c r="J589" s="36"/>
      <c r="L589" s="36"/>
      <c r="M589" s="36"/>
    </row>
    <row r="590">
      <c r="H590" s="47"/>
      <c r="I590" s="36"/>
      <c r="J590" s="36"/>
      <c r="L590" s="36"/>
      <c r="M590" s="36"/>
    </row>
    <row r="591">
      <c r="H591" s="47"/>
      <c r="I591" s="36"/>
      <c r="J591" s="36"/>
      <c r="L591" s="36"/>
      <c r="M591" s="36"/>
    </row>
    <row r="592">
      <c r="H592" s="47"/>
      <c r="I592" s="36"/>
      <c r="J592" s="36"/>
      <c r="L592" s="36"/>
      <c r="M592" s="36"/>
    </row>
    <row r="593">
      <c r="H593" s="47"/>
      <c r="I593" s="36"/>
      <c r="J593" s="36"/>
      <c r="L593" s="36"/>
      <c r="M593" s="36"/>
    </row>
    <row r="594">
      <c r="H594" s="47"/>
      <c r="I594" s="36"/>
      <c r="J594" s="36"/>
      <c r="L594" s="36"/>
      <c r="M594" s="36"/>
    </row>
    <row r="595">
      <c r="H595" s="47"/>
      <c r="I595" s="36"/>
      <c r="J595" s="36"/>
      <c r="L595" s="36"/>
      <c r="M595" s="36"/>
    </row>
    <row r="596">
      <c r="H596" s="47"/>
      <c r="I596" s="36"/>
      <c r="J596" s="36"/>
      <c r="L596" s="36"/>
      <c r="M596" s="36"/>
    </row>
    <row r="597">
      <c r="H597" s="47"/>
      <c r="I597" s="36"/>
      <c r="J597" s="36"/>
      <c r="L597" s="36"/>
      <c r="M597" s="36"/>
    </row>
    <row r="598">
      <c r="H598" s="47"/>
      <c r="I598" s="36"/>
      <c r="J598" s="36"/>
      <c r="L598" s="36"/>
      <c r="M598" s="36"/>
    </row>
    <row r="599">
      <c r="H599" s="47"/>
      <c r="I599" s="36"/>
      <c r="J599" s="36"/>
      <c r="L599" s="36"/>
      <c r="M599" s="36"/>
    </row>
    <row r="600">
      <c r="H600" s="47"/>
      <c r="I600" s="36"/>
      <c r="J600" s="36"/>
      <c r="L600" s="36"/>
      <c r="M600" s="36"/>
    </row>
    <row r="601">
      <c r="H601" s="47"/>
      <c r="I601" s="36"/>
      <c r="J601" s="36"/>
      <c r="L601" s="36"/>
      <c r="M601" s="36"/>
    </row>
    <row r="602">
      <c r="H602" s="47"/>
      <c r="I602" s="36"/>
      <c r="J602" s="36"/>
      <c r="L602" s="36"/>
      <c r="M602" s="36"/>
    </row>
    <row r="603">
      <c r="H603" s="47"/>
      <c r="I603" s="36"/>
      <c r="J603" s="36"/>
      <c r="L603" s="36"/>
      <c r="M603" s="36"/>
    </row>
    <row r="604">
      <c r="H604" s="47"/>
      <c r="I604" s="36"/>
      <c r="J604" s="36"/>
      <c r="L604" s="36"/>
      <c r="M604" s="36"/>
    </row>
    <row r="605">
      <c r="H605" s="47"/>
      <c r="I605" s="36"/>
      <c r="J605" s="36"/>
      <c r="L605" s="36"/>
      <c r="M605" s="36"/>
    </row>
    <row r="606">
      <c r="H606" s="47"/>
      <c r="I606" s="36"/>
      <c r="J606" s="36"/>
      <c r="L606" s="36"/>
      <c r="M606" s="36"/>
    </row>
    <row r="607">
      <c r="H607" s="47"/>
      <c r="I607" s="36"/>
      <c r="J607" s="36"/>
      <c r="L607" s="36"/>
      <c r="M607" s="36"/>
    </row>
    <row r="608">
      <c r="H608" s="47"/>
      <c r="I608" s="36"/>
      <c r="J608" s="36"/>
      <c r="L608" s="36"/>
      <c r="M608" s="36"/>
    </row>
    <row r="609">
      <c r="H609" s="47"/>
      <c r="I609" s="36"/>
      <c r="J609" s="36"/>
      <c r="L609" s="36"/>
      <c r="M609" s="36"/>
    </row>
    <row r="610">
      <c r="H610" s="47"/>
      <c r="I610" s="36"/>
      <c r="J610" s="36"/>
      <c r="L610" s="36"/>
      <c r="M610" s="36"/>
    </row>
    <row r="611">
      <c r="H611" s="47"/>
      <c r="I611" s="36"/>
      <c r="J611" s="36"/>
      <c r="L611" s="36"/>
      <c r="M611" s="36"/>
    </row>
    <row r="612">
      <c r="H612" s="47"/>
      <c r="I612" s="36"/>
      <c r="J612" s="36"/>
      <c r="L612" s="36"/>
      <c r="M612" s="36"/>
    </row>
    <row r="613">
      <c r="H613" s="47"/>
      <c r="I613" s="36"/>
      <c r="J613" s="36"/>
      <c r="L613" s="36"/>
      <c r="M613" s="36"/>
    </row>
    <row r="614">
      <c r="H614" s="47"/>
      <c r="I614" s="36"/>
      <c r="J614" s="36"/>
      <c r="L614" s="36"/>
      <c r="M614" s="36"/>
    </row>
    <row r="615">
      <c r="H615" s="47"/>
      <c r="I615" s="36"/>
      <c r="J615" s="36"/>
      <c r="L615" s="36"/>
      <c r="M615" s="36"/>
    </row>
    <row r="616">
      <c r="H616" s="47"/>
      <c r="I616" s="36"/>
      <c r="J616" s="36"/>
      <c r="L616" s="36"/>
      <c r="M616" s="36"/>
    </row>
    <row r="617">
      <c r="H617" s="47"/>
      <c r="I617" s="36"/>
      <c r="J617" s="36"/>
      <c r="L617" s="36"/>
      <c r="M617" s="36"/>
    </row>
    <row r="618">
      <c r="H618" s="47"/>
      <c r="I618" s="36"/>
      <c r="J618" s="36"/>
      <c r="L618" s="36"/>
      <c r="M618" s="36"/>
    </row>
    <row r="619">
      <c r="H619" s="47"/>
      <c r="I619" s="36"/>
      <c r="J619" s="36"/>
      <c r="L619" s="36"/>
      <c r="M619" s="36"/>
    </row>
    <row r="620">
      <c r="H620" s="47"/>
      <c r="I620" s="36"/>
      <c r="J620" s="36"/>
      <c r="L620" s="36"/>
      <c r="M620" s="36"/>
    </row>
    <row r="621">
      <c r="H621" s="47"/>
      <c r="I621" s="36"/>
      <c r="J621" s="36"/>
      <c r="L621" s="36"/>
      <c r="M621" s="36"/>
    </row>
    <row r="622">
      <c r="H622" s="47"/>
      <c r="I622" s="36"/>
      <c r="J622" s="36"/>
      <c r="L622" s="36"/>
      <c r="M622" s="36"/>
    </row>
    <row r="623">
      <c r="H623" s="47"/>
      <c r="I623" s="36"/>
      <c r="J623" s="36"/>
      <c r="L623" s="36"/>
      <c r="M623" s="36"/>
    </row>
    <row r="624">
      <c r="H624" s="47"/>
      <c r="I624" s="36"/>
      <c r="J624" s="36"/>
      <c r="L624" s="36"/>
      <c r="M624" s="36"/>
    </row>
    <row r="625">
      <c r="H625" s="47"/>
      <c r="I625" s="36"/>
      <c r="J625" s="36"/>
      <c r="L625" s="36"/>
      <c r="M625" s="36"/>
    </row>
    <row r="626">
      <c r="H626" s="47"/>
      <c r="I626" s="36"/>
      <c r="J626" s="36"/>
      <c r="L626" s="36"/>
      <c r="M626" s="36"/>
    </row>
    <row r="627">
      <c r="H627" s="47"/>
      <c r="I627" s="36"/>
      <c r="J627" s="36"/>
      <c r="L627" s="36"/>
      <c r="M627" s="36"/>
    </row>
    <row r="628">
      <c r="H628" s="47"/>
      <c r="I628" s="36"/>
      <c r="J628" s="36"/>
      <c r="L628" s="36"/>
      <c r="M628" s="36"/>
    </row>
    <row r="629">
      <c r="H629" s="47"/>
      <c r="I629" s="36"/>
      <c r="J629" s="36"/>
      <c r="L629" s="36"/>
      <c r="M629" s="36"/>
    </row>
    <row r="630">
      <c r="H630" s="47"/>
      <c r="I630" s="36"/>
      <c r="J630" s="36"/>
      <c r="L630" s="36"/>
      <c r="M630" s="36"/>
    </row>
    <row r="631">
      <c r="H631" s="47"/>
      <c r="I631" s="36"/>
      <c r="J631" s="36"/>
      <c r="L631" s="36"/>
      <c r="M631" s="36"/>
    </row>
    <row r="632">
      <c r="H632" s="47"/>
      <c r="I632" s="36"/>
      <c r="J632" s="36"/>
      <c r="L632" s="36"/>
      <c r="M632" s="36"/>
    </row>
    <row r="633">
      <c r="H633" s="47"/>
      <c r="I633" s="36"/>
      <c r="J633" s="36"/>
      <c r="L633" s="36"/>
      <c r="M633" s="36"/>
    </row>
    <row r="634">
      <c r="H634" s="47"/>
      <c r="I634" s="36"/>
      <c r="J634" s="36"/>
      <c r="L634" s="36"/>
      <c r="M634" s="36"/>
    </row>
    <row r="635">
      <c r="H635" s="47"/>
      <c r="I635" s="36"/>
      <c r="J635" s="36"/>
      <c r="L635" s="36"/>
      <c r="M635" s="36"/>
    </row>
    <row r="636">
      <c r="H636" s="47"/>
      <c r="I636" s="36"/>
      <c r="J636" s="36"/>
      <c r="L636" s="36"/>
      <c r="M636" s="36"/>
    </row>
    <row r="637">
      <c r="H637" s="47"/>
      <c r="I637" s="36"/>
      <c r="J637" s="36"/>
      <c r="L637" s="36"/>
      <c r="M637" s="36"/>
    </row>
    <row r="638">
      <c r="H638" s="47"/>
      <c r="I638" s="36"/>
      <c r="J638" s="36"/>
      <c r="L638" s="36"/>
      <c r="M638" s="36"/>
    </row>
    <row r="639">
      <c r="H639" s="47"/>
      <c r="I639" s="36"/>
      <c r="J639" s="36"/>
      <c r="L639" s="36"/>
      <c r="M639" s="36"/>
    </row>
    <row r="640">
      <c r="H640" s="47"/>
      <c r="I640" s="36"/>
      <c r="J640" s="36"/>
      <c r="L640" s="36"/>
      <c r="M640" s="36"/>
    </row>
    <row r="641">
      <c r="H641" s="47"/>
      <c r="I641" s="36"/>
      <c r="J641" s="36"/>
      <c r="L641" s="36"/>
      <c r="M641" s="36"/>
    </row>
    <row r="642">
      <c r="H642" s="47"/>
      <c r="I642" s="36"/>
      <c r="J642" s="36"/>
      <c r="L642" s="36"/>
      <c r="M642" s="36"/>
    </row>
    <row r="643">
      <c r="H643" s="47"/>
      <c r="I643" s="36"/>
      <c r="J643" s="36"/>
      <c r="L643" s="36"/>
      <c r="M643" s="36"/>
    </row>
    <row r="644">
      <c r="H644" s="47"/>
      <c r="I644" s="36"/>
      <c r="J644" s="36"/>
      <c r="L644" s="36"/>
      <c r="M644" s="36"/>
    </row>
    <row r="645">
      <c r="H645" s="47"/>
      <c r="I645" s="36"/>
      <c r="J645" s="36"/>
      <c r="L645" s="36"/>
      <c r="M645" s="36"/>
    </row>
    <row r="646">
      <c r="H646" s="47"/>
      <c r="I646" s="36"/>
      <c r="J646" s="36"/>
      <c r="L646" s="36"/>
      <c r="M646" s="36"/>
    </row>
    <row r="647">
      <c r="H647" s="47"/>
      <c r="I647" s="36"/>
      <c r="J647" s="36"/>
      <c r="L647" s="36"/>
      <c r="M647" s="36"/>
    </row>
    <row r="648">
      <c r="H648" s="47"/>
      <c r="I648" s="36"/>
      <c r="J648" s="36"/>
      <c r="L648" s="36"/>
      <c r="M648" s="36"/>
    </row>
    <row r="649">
      <c r="H649" s="47"/>
      <c r="I649" s="36"/>
      <c r="J649" s="36"/>
      <c r="L649" s="36"/>
      <c r="M649" s="36"/>
    </row>
    <row r="650">
      <c r="H650" s="47"/>
      <c r="I650" s="36"/>
      <c r="J650" s="36"/>
      <c r="L650" s="36"/>
      <c r="M650" s="36"/>
    </row>
    <row r="651">
      <c r="H651" s="47"/>
      <c r="I651" s="36"/>
      <c r="J651" s="36"/>
      <c r="L651" s="36"/>
      <c r="M651" s="36"/>
    </row>
    <row r="652">
      <c r="H652" s="47"/>
      <c r="I652" s="36"/>
      <c r="J652" s="36"/>
      <c r="L652" s="36"/>
      <c r="M652" s="36"/>
    </row>
    <row r="653">
      <c r="H653" s="47"/>
      <c r="I653" s="36"/>
      <c r="J653" s="36"/>
      <c r="L653" s="36"/>
      <c r="M653" s="36"/>
    </row>
    <row r="654">
      <c r="H654" s="47"/>
      <c r="I654" s="36"/>
      <c r="J654" s="36"/>
      <c r="L654" s="36"/>
      <c r="M654" s="36"/>
    </row>
    <row r="655">
      <c r="H655" s="47"/>
      <c r="I655" s="36"/>
      <c r="J655" s="36"/>
      <c r="L655" s="36"/>
      <c r="M655" s="36"/>
    </row>
    <row r="656">
      <c r="H656" s="47"/>
      <c r="I656" s="36"/>
      <c r="J656" s="36"/>
      <c r="L656" s="36"/>
      <c r="M656" s="36"/>
    </row>
    <row r="657">
      <c r="H657" s="47"/>
      <c r="I657" s="36"/>
      <c r="J657" s="36"/>
      <c r="L657" s="36"/>
      <c r="M657" s="36"/>
    </row>
    <row r="658">
      <c r="H658" s="47"/>
      <c r="I658" s="36"/>
      <c r="J658" s="36"/>
      <c r="L658" s="36"/>
      <c r="M658" s="36"/>
    </row>
    <row r="659">
      <c r="H659" s="47"/>
      <c r="I659" s="36"/>
      <c r="J659" s="36"/>
      <c r="L659" s="36"/>
      <c r="M659" s="36"/>
    </row>
    <row r="660">
      <c r="H660" s="47"/>
      <c r="I660" s="36"/>
      <c r="J660" s="36"/>
      <c r="L660" s="36"/>
      <c r="M660" s="36"/>
    </row>
    <row r="661">
      <c r="H661" s="47"/>
      <c r="I661" s="36"/>
      <c r="J661" s="36"/>
      <c r="L661" s="36"/>
      <c r="M661" s="36"/>
    </row>
    <row r="662">
      <c r="H662" s="47"/>
      <c r="I662" s="36"/>
      <c r="J662" s="36"/>
      <c r="L662" s="36"/>
      <c r="M662" s="36"/>
    </row>
    <row r="663">
      <c r="H663" s="47"/>
      <c r="I663" s="36"/>
      <c r="J663" s="36"/>
      <c r="L663" s="36"/>
      <c r="M663" s="36"/>
    </row>
    <row r="664">
      <c r="H664" s="47"/>
      <c r="I664" s="36"/>
      <c r="J664" s="36"/>
      <c r="L664" s="36"/>
      <c r="M664" s="36"/>
    </row>
    <row r="665">
      <c r="H665" s="47"/>
      <c r="I665" s="36"/>
      <c r="J665" s="36"/>
      <c r="L665" s="36"/>
      <c r="M665" s="36"/>
    </row>
    <row r="666">
      <c r="H666" s="47"/>
      <c r="I666" s="36"/>
      <c r="J666" s="36"/>
      <c r="L666" s="36"/>
      <c r="M666" s="36"/>
    </row>
    <row r="667">
      <c r="H667" s="47"/>
      <c r="I667" s="36"/>
      <c r="J667" s="36"/>
      <c r="L667" s="36"/>
      <c r="M667" s="36"/>
    </row>
    <row r="668">
      <c r="H668" s="47"/>
      <c r="I668" s="36"/>
      <c r="J668" s="36"/>
      <c r="L668" s="36"/>
      <c r="M668" s="36"/>
    </row>
    <row r="669">
      <c r="H669" s="47"/>
      <c r="I669" s="36"/>
      <c r="J669" s="36"/>
      <c r="L669" s="36"/>
      <c r="M669" s="36"/>
    </row>
    <row r="670">
      <c r="H670" s="47"/>
      <c r="I670" s="36"/>
      <c r="J670" s="36"/>
      <c r="L670" s="36"/>
      <c r="M670" s="36"/>
    </row>
    <row r="671">
      <c r="H671" s="47"/>
      <c r="I671" s="36"/>
      <c r="J671" s="36"/>
      <c r="L671" s="36"/>
      <c r="M671" s="36"/>
    </row>
    <row r="672">
      <c r="H672" s="47"/>
      <c r="I672" s="36"/>
      <c r="J672" s="36"/>
      <c r="L672" s="36"/>
      <c r="M672" s="36"/>
    </row>
    <row r="673">
      <c r="H673" s="47"/>
      <c r="I673" s="36"/>
      <c r="J673" s="36"/>
      <c r="L673" s="36"/>
      <c r="M673" s="36"/>
    </row>
    <row r="674">
      <c r="H674" s="47"/>
      <c r="I674" s="36"/>
      <c r="J674" s="36"/>
      <c r="L674" s="36"/>
      <c r="M674" s="36"/>
    </row>
    <row r="675">
      <c r="H675" s="47"/>
      <c r="I675" s="36"/>
      <c r="J675" s="36"/>
      <c r="L675" s="36"/>
      <c r="M675" s="36"/>
    </row>
    <row r="676">
      <c r="H676" s="47"/>
      <c r="I676" s="36"/>
      <c r="J676" s="36"/>
      <c r="L676" s="36"/>
      <c r="M676" s="36"/>
    </row>
    <row r="677">
      <c r="H677" s="47"/>
      <c r="I677" s="36"/>
      <c r="J677" s="36"/>
      <c r="L677" s="36"/>
      <c r="M677" s="36"/>
    </row>
    <row r="678">
      <c r="H678" s="47"/>
      <c r="I678" s="36"/>
      <c r="J678" s="36"/>
      <c r="L678" s="36"/>
      <c r="M678" s="36"/>
    </row>
    <row r="679">
      <c r="H679" s="47"/>
      <c r="I679" s="36"/>
      <c r="J679" s="36"/>
      <c r="L679" s="36"/>
      <c r="M679" s="36"/>
    </row>
    <row r="680">
      <c r="H680" s="47"/>
      <c r="I680" s="36"/>
      <c r="J680" s="36"/>
      <c r="L680" s="36"/>
      <c r="M680" s="36"/>
    </row>
    <row r="681">
      <c r="H681" s="47"/>
      <c r="I681" s="36"/>
      <c r="J681" s="36"/>
      <c r="L681" s="36"/>
      <c r="M681" s="36"/>
    </row>
    <row r="682">
      <c r="H682" s="47"/>
      <c r="I682" s="36"/>
      <c r="J682" s="36"/>
      <c r="L682" s="36"/>
      <c r="M682" s="36"/>
    </row>
    <row r="683">
      <c r="H683" s="47"/>
      <c r="I683" s="36"/>
      <c r="J683" s="36"/>
      <c r="L683" s="36"/>
      <c r="M683" s="36"/>
    </row>
    <row r="684">
      <c r="H684" s="47"/>
      <c r="I684" s="36"/>
      <c r="J684" s="36"/>
      <c r="L684" s="36"/>
      <c r="M684" s="36"/>
    </row>
    <row r="685">
      <c r="H685" s="47"/>
      <c r="I685" s="36"/>
      <c r="J685" s="36"/>
      <c r="L685" s="36"/>
      <c r="M685" s="36"/>
    </row>
    <row r="686">
      <c r="H686" s="47"/>
      <c r="I686" s="36"/>
      <c r="J686" s="36"/>
      <c r="L686" s="36"/>
      <c r="M686" s="36"/>
    </row>
    <row r="687">
      <c r="H687" s="47"/>
      <c r="I687" s="36"/>
      <c r="J687" s="36"/>
      <c r="L687" s="36"/>
      <c r="M687" s="36"/>
    </row>
    <row r="688">
      <c r="H688" s="47"/>
      <c r="I688" s="36"/>
      <c r="J688" s="36"/>
      <c r="L688" s="36"/>
      <c r="M688" s="36"/>
    </row>
    <row r="689">
      <c r="H689" s="47"/>
      <c r="I689" s="36"/>
      <c r="J689" s="36"/>
      <c r="L689" s="36"/>
      <c r="M689" s="36"/>
    </row>
    <row r="690">
      <c r="H690" s="47"/>
      <c r="I690" s="36"/>
      <c r="J690" s="36"/>
      <c r="L690" s="36"/>
      <c r="M690" s="36"/>
    </row>
    <row r="691">
      <c r="H691" s="47"/>
      <c r="I691" s="36"/>
      <c r="J691" s="36"/>
      <c r="L691" s="36"/>
      <c r="M691" s="36"/>
    </row>
    <row r="692">
      <c r="H692" s="47"/>
      <c r="I692" s="36"/>
      <c r="J692" s="36"/>
      <c r="L692" s="36"/>
      <c r="M692" s="36"/>
    </row>
    <row r="693">
      <c r="H693" s="47"/>
      <c r="I693" s="36"/>
      <c r="J693" s="36"/>
      <c r="L693" s="36"/>
      <c r="M693" s="36"/>
    </row>
    <row r="694">
      <c r="H694" s="47"/>
      <c r="I694" s="36"/>
      <c r="J694" s="36"/>
      <c r="L694" s="36"/>
      <c r="M694" s="36"/>
    </row>
    <row r="695">
      <c r="H695" s="47"/>
      <c r="I695" s="36"/>
      <c r="J695" s="36"/>
      <c r="L695" s="36"/>
      <c r="M695" s="36"/>
    </row>
    <row r="696">
      <c r="H696" s="47"/>
      <c r="I696" s="36"/>
      <c r="J696" s="36"/>
      <c r="L696" s="36"/>
      <c r="M696" s="36"/>
    </row>
    <row r="697">
      <c r="H697" s="47"/>
      <c r="I697" s="36"/>
      <c r="J697" s="36"/>
      <c r="L697" s="36"/>
      <c r="M697" s="36"/>
    </row>
    <row r="698">
      <c r="H698" s="47"/>
      <c r="I698" s="36"/>
      <c r="J698" s="36"/>
      <c r="L698" s="36"/>
      <c r="M698" s="36"/>
    </row>
    <row r="699">
      <c r="H699" s="47"/>
      <c r="I699" s="36"/>
      <c r="J699" s="36"/>
      <c r="L699" s="36"/>
      <c r="M699" s="36"/>
    </row>
    <row r="700">
      <c r="H700" s="47"/>
      <c r="I700" s="36"/>
      <c r="J700" s="36"/>
      <c r="L700" s="36"/>
      <c r="M700" s="36"/>
    </row>
    <row r="701">
      <c r="H701" s="47"/>
      <c r="I701" s="36"/>
      <c r="J701" s="36"/>
      <c r="L701" s="36"/>
      <c r="M701" s="36"/>
    </row>
    <row r="702">
      <c r="H702" s="47"/>
      <c r="I702" s="36"/>
      <c r="J702" s="36"/>
      <c r="L702" s="36"/>
      <c r="M702" s="36"/>
    </row>
    <row r="703">
      <c r="H703" s="47"/>
      <c r="I703" s="36"/>
      <c r="J703" s="36"/>
      <c r="L703" s="36"/>
      <c r="M703" s="36"/>
    </row>
    <row r="704">
      <c r="H704" s="47"/>
      <c r="I704" s="36"/>
      <c r="J704" s="36"/>
      <c r="L704" s="36"/>
      <c r="M704" s="36"/>
    </row>
    <row r="705">
      <c r="H705" s="47"/>
      <c r="I705" s="36"/>
      <c r="J705" s="36"/>
      <c r="L705" s="36"/>
      <c r="M705" s="36"/>
    </row>
    <row r="706">
      <c r="H706" s="47"/>
      <c r="I706" s="36"/>
      <c r="J706" s="36"/>
      <c r="L706" s="36"/>
      <c r="M706" s="36"/>
    </row>
    <row r="707">
      <c r="H707" s="47"/>
      <c r="I707" s="36"/>
      <c r="J707" s="36"/>
      <c r="L707" s="36"/>
      <c r="M707" s="36"/>
    </row>
    <row r="708">
      <c r="H708" s="47"/>
      <c r="I708" s="36"/>
      <c r="J708" s="36"/>
      <c r="L708" s="36"/>
      <c r="M708" s="36"/>
    </row>
    <row r="709">
      <c r="H709" s="47"/>
      <c r="I709" s="36"/>
      <c r="J709" s="36"/>
      <c r="L709" s="36"/>
      <c r="M709" s="36"/>
    </row>
    <row r="710">
      <c r="H710" s="47"/>
      <c r="I710" s="36"/>
      <c r="J710" s="36"/>
      <c r="L710" s="36"/>
      <c r="M710" s="36"/>
    </row>
    <row r="711">
      <c r="H711" s="47"/>
      <c r="I711" s="36"/>
      <c r="J711" s="36"/>
      <c r="L711" s="36"/>
      <c r="M711" s="36"/>
    </row>
    <row r="712">
      <c r="H712" s="47"/>
      <c r="I712" s="36"/>
      <c r="J712" s="36"/>
      <c r="L712" s="36"/>
      <c r="M712" s="36"/>
    </row>
    <row r="713">
      <c r="H713" s="47"/>
      <c r="I713" s="36"/>
      <c r="J713" s="36"/>
      <c r="L713" s="36"/>
      <c r="M713" s="36"/>
    </row>
    <row r="714">
      <c r="H714" s="47"/>
      <c r="I714" s="36"/>
      <c r="J714" s="36"/>
      <c r="L714" s="36"/>
      <c r="M714" s="36"/>
    </row>
    <row r="715">
      <c r="H715" s="47"/>
      <c r="I715" s="36"/>
      <c r="J715" s="36"/>
      <c r="L715" s="36"/>
      <c r="M715" s="36"/>
    </row>
    <row r="716">
      <c r="H716" s="47"/>
      <c r="I716" s="36"/>
      <c r="J716" s="36"/>
      <c r="L716" s="36"/>
      <c r="M716" s="36"/>
    </row>
    <row r="717">
      <c r="H717" s="47"/>
      <c r="I717" s="36"/>
      <c r="J717" s="36"/>
      <c r="L717" s="36"/>
      <c r="M717" s="36"/>
    </row>
    <row r="718">
      <c r="H718" s="47"/>
      <c r="I718" s="36"/>
      <c r="J718" s="36"/>
      <c r="L718" s="36"/>
      <c r="M718" s="36"/>
    </row>
    <row r="719">
      <c r="H719" s="47"/>
      <c r="I719" s="36"/>
      <c r="J719" s="36"/>
      <c r="L719" s="36"/>
      <c r="M719" s="36"/>
    </row>
    <row r="720">
      <c r="H720" s="47"/>
      <c r="I720" s="36"/>
      <c r="J720" s="36"/>
      <c r="L720" s="36"/>
      <c r="M720" s="36"/>
    </row>
    <row r="721">
      <c r="H721" s="47"/>
      <c r="I721" s="36"/>
      <c r="J721" s="36"/>
      <c r="L721" s="36"/>
      <c r="M721" s="36"/>
    </row>
    <row r="722">
      <c r="H722" s="47"/>
      <c r="I722" s="36"/>
      <c r="J722" s="36"/>
      <c r="L722" s="36"/>
      <c r="M722" s="36"/>
    </row>
    <row r="723">
      <c r="H723" s="47"/>
      <c r="I723" s="36"/>
      <c r="J723" s="36"/>
      <c r="L723" s="36"/>
      <c r="M723" s="36"/>
    </row>
    <row r="724">
      <c r="H724" s="47"/>
      <c r="I724" s="36"/>
      <c r="J724" s="36"/>
      <c r="L724" s="36"/>
      <c r="M724" s="36"/>
    </row>
    <row r="725">
      <c r="H725" s="47"/>
      <c r="I725" s="36"/>
      <c r="J725" s="36"/>
      <c r="L725" s="36"/>
      <c r="M725" s="36"/>
    </row>
    <row r="726">
      <c r="H726" s="47"/>
      <c r="I726" s="36"/>
      <c r="J726" s="36"/>
      <c r="L726" s="36"/>
      <c r="M726" s="36"/>
    </row>
    <row r="727">
      <c r="H727" s="47"/>
      <c r="I727" s="36"/>
      <c r="J727" s="36"/>
      <c r="L727" s="36"/>
      <c r="M727" s="36"/>
    </row>
    <row r="728">
      <c r="H728" s="47"/>
      <c r="I728" s="36"/>
      <c r="J728" s="36"/>
      <c r="L728" s="36"/>
      <c r="M728" s="36"/>
    </row>
    <row r="729">
      <c r="H729" s="47"/>
      <c r="I729" s="36"/>
      <c r="J729" s="36"/>
      <c r="L729" s="36"/>
      <c r="M729" s="36"/>
    </row>
    <row r="730">
      <c r="H730" s="47"/>
      <c r="I730" s="36"/>
      <c r="J730" s="36"/>
      <c r="L730" s="36"/>
      <c r="M730" s="36"/>
    </row>
    <row r="731">
      <c r="H731" s="47"/>
      <c r="I731" s="36"/>
      <c r="J731" s="36"/>
      <c r="L731" s="36"/>
      <c r="M731" s="36"/>
    </row>
    <row r="732">
      <c r="H732" s="47"/>
      <c r="I732" s="36"/>
      <c r="J732" s="36"/>
      <c r="L732" s="36"/>
      <c r="M732" s="36"/>
    </row>
    <row r="733">
      <c r="H733" s="47"/>
      <c r="I733" s="36"/>
      <c r="J733" s="36"/>
      <c r="L733" s="36"/>
      <c r="M733" s="36"/>
    </row>
    <row r="734">
      <c r="H734" s="47"/>
      <c r="I734" s="36"/>
      <c r="J734" s="36"/>
      <c r="L734" s="36"/>
      <c r="M734" s="36"/>
    </row>
    <row r="735">
      <c r="H735" s="47"/>
      <c r="I735" s="36"/>
      <c r="J735" s="36"/>
      <c r="L735" s="36"/>
      <c r="M735" s="36"/>
    </row>
    <row r="736">
      <c r="H736" s="47"/>
      <c r="I736" s="36"/>
      <c r="J736" s="36"/>
      <c r="L736" s="36"/>
      <c r="M736" s="36"/>
    </row>
    <row r="737">
      <c r="H737" s="47"/>
      <c r="I737" s="36"/>
      <c r="J737" s="36"/>
      <c r="L737" s="36"/>
      <c r="M737" s="36"/>
    </row>
    <row r="738">
      <c r="H738" s="47"/>
      <c r="I738" s="36"/>
      <c r="J738" s="36"/>
      <c r="L738" s="36"/>
      <c r="M738" s="36"/>
    </row>
    <row r="739">
      <c r="H739" s="47"/>
      <c r="I739" s="36"/>
      <c r="J739" s="36"/>
      <c r="L739" s="36"/>
      <c r="M739" s="36"/>
    </row>
    <row r="740">
      <c r="H740" s="47"/>
      <c r="I740" s="36"/>
      <c r="J740" s="36"/>
      <c r="L740" s="36"/>
      <c r="M740" s="36"/>
    </row>
    <row r="741">
      <c r="H741" s="47"/>
      <c r="I741" s="36"/>
      <c r="J741" s="36"/>
      <c r="L741" s="36"/>
      <c r="M741" s="36"/>
    </row>
    <row r="742">
      <c r="H742" s="47"/>
      <c r="I742" s="36"/>
      <c r="J742" s="36"/>
      <c r="L742" s="36"/>
      <c r="M742" s="36"/>
    </row>
    <row r="743">
      <c r="H743" s="47"/>
      <c r="I743" s="36"/>
      <c r="J743" s="36"/>
      <c r="L743" s="36"/>
      <c r="M743" s="36"/>
    </row>
    <row r="744">
      <c r="H744" s="47"/>
      <c r="I744" s="36"/>
      <c r="J744" s="36"/>
      <c r="L744" s="36"/>
      <c r="M744" s="36"/>
    </row>
    <row r="745">
      <c r="H745" s="47"/>
      <c r="I745" s="36"/>
      <c r="J745" s="36"/>
      <c r="L745" s="36"/>
      <c r="M745" s="36"/>
    </row>
    <row r="746">
      <c r="H746" s="47"/>
      <c r="I746" s="36"/>
      <c r="J746" s="36"/>
      <c r="L746" s="36"/>
      <c r="M746" s="36"/>
    </row>
    <row r="747">
      <c r="H747" s="47"/>
      <c r="I747" s="36"/>
      <c r="J747" s="36"/>
      <c r="L747" s="36"/>
      <c r="M747" s="36"/>
    </row>
    <row r="748">
      <c r="H748" s="47"/>
      <c r="I748" s="36"/>
      <c r="J748" s="36"/>
      <c r="L748" s="36"/>
      <c r="M748" s="36"/>
    </row>
    <row r="749">
      <c r="H749" s="47"/>
      <c r="I749" s="36"/>
      <c r="J749" s="36"/>
      <c r="L749" s="36"/>
      <c r="M749" s="36"/>
    </row>
    <row r="750">
      <c r="H750" s="47"/>
      <c r="I750" s="36"/>
      <c r="J750" s="36"/>
      <c r="L750" s="36"/>
      <c r="M750" s="36"/>
    </row>
    <row r="751">
      <c r="H751" s="47"/>
      <c r="I751" s="36"/>
      <c r="J751" s="36"/>
      <c r="L751" s="36"/>
      <c r="M751" s="36"/>
    </row>
    <row r="752">
      <c r="H752" s="47"/>
      <c r="I752" s="36"/>
      <c r="J752" s="36"/>
      <c r="L752" s="36"/>
      <c r="M752" s="36"/>
    </row>
    <row r="753">
      <c r="H753" s="47"/>
      <c r="I753" s="36"/>
      <c r="J753" s="36"/>
      <c r="L753" s="36"/>
      <c r="M753" s="36"/>
    </row>
    <row r="754">
      <c r="H754" s="47"/>
      <c r="I754" s="36"/>
      <c r="J754" s="36"/>
      <c r="L754" s="36"/>
      <c r="M754" s="36"/>
    </row>
    <row r="755">
      <c r="H755" s="47"/>
      <c r="I755" s="36"/>
      <c r="J755" s="36"/>
      <c r="L755" s="36"/>
      <c r="M755" s="36"/>
    </row>
    <row r="756">
      <c r="H756" s="47"/>
      <c r="I756" s="36"/>
      <c r="J756" s="36"/>
      <c r="L756" s="36"/>
      <c r="M756" s="36"/>
    </row>
    <row r="757">
      <c r="H757" s="47"/>
      <c r="I757" s="36"/>
      <c r="J757" s="36"/>
      <c r="L757" s="36"/>
      <c r="M757" s="36"/>
    </row>
    <row r="758">
      <c r="H758" s="47"/>
      <c r="I758" s="36"/>
      <c r="J758" s="36"/>
      <c r="L758" s="36"/>
      <c r="M758" s="36"/>
    </row>
    <row r="759">
      <c r="H759" s="47"/>
      <c r="I759" s="36"/>
      <c r="J759" s="36"/>
      <c r="L759" s="36"/>
      <c r="M759" s="36"/>
    </row>
    <row r="760">
      <c r="H760" s="47"/>
      <c r="I760" s="36"/>
      <c r="J760" s="36"/>
      <c r="L760" s="36"/>
      <c r="M760" s="36"/>
    </row>
    <row r="761">
      <c r="H761" s="47"/>
      <c r="I761" s="36"/>
      <c r="J761" s="36"/>
      <c r="L761" s="36"/>
      <c r="M761" s="36"/>
    </row>
    <row r="762">
      <c r="H762" s="47"/>
      <c r="I762" s="36"/>
      <c r="J762" s="36"/>
      <c r="L762" s="36"/>
      <c r="M762" s="36"/>
    </row>
    <row r="763">
      <c r="H763" s="47"/>
      <c r="I763" s="36"/>
      <c r="J763" s="36"/>
      <c r="L763" s="36"/>
      <c r="M763" s="36"/>
    </row>
    <row r="764">
      <c r="H764" s="47"/>
      <c r="I764" s="36"/>
      <c r="J764" s="36"/>
      <c r="L764" s="36"/>
      <c r="M764" s="36"/>
    </row>
    <row r="765">
      <c r="H765" s="47"/>
      <c r="I765" s="36"/>
      <c r="J765" s="36"/>
      <c r="L765" s="36"/>
      <c r="M765" s="36"/>
    </row>
    <row r="766">
      <c r="H766" s="47"/>
      <c r="I766" s="36"/>
      <c r="J766" s="36"/>
      <c r="L766" s="36"/>
      <c r="M766" s="36"/>
    </row>
    <row r="767">
      <c r="H767" s="47"/>
      <c r="I767" s="36"/>
      <c r="J767" s="36"/>
      <c r="L767" s="36"/>
      <c r="M767" s="36"/>
    </row>
    <row r="768">
      <c r="H768" s="47"/>
      <c r="I768" s="36"/>
      <c r="J768" s="36"/>
      <c r="L768" s="36"/>
      <c r="M768" s="36"/>
    </row>
    <row r="769">
      <c r="H769" s="47"/>
      <c r="I769" s="36"/>
      <c r="J769" s="36"/>
      <c r="L769" s="36"/>
      <c r="M769" s="36"/>
    </row>
    <row r="770">
      <c r="H770" s="47"/>
      <c r="I770" s="36"/>
      <c r="J770" s="36"/>
      <c r="L770" s="36"/>
      <c r="M770" s="36"/>
    </row>
    <row r="771">
      <c r="H771" s="47"/>
      <c r="I771" s="36"/>
      <c r="J771" s="36"/>
      <c r="L771" s="36"/>
      <c r="M771" s="36"/>
    </row>
    <row r="772">
      <c r="H772" s="47"/>
      <c r="I772" s="36"/>
      <c r="J772" s="36"/>
      <c r="L772" s="36"/>
      <c r="M772" s="36"/>
    </row>
    <row r="773">
      <c r="H773" s="47"/>
      <c r="I773" s="36"/>
      <c r="J773" s="36"/>
      <c r="L773" s="36"/>
      <c r="M773" s="36"/>
    </row>
    <row r="774">
      <c r="H774" s="47"/>
      <c r="I774" s="36"/>
      <c r="J774" s="36"/>
      <c r="L774" s="36"/>
      <c r="M774" s="36"/>
    </row>
    <row r="775">
      <c r="H775" s="47"/>
      <c r="I775" s="36"/>
      <c r="J775" s="36"/>
      <c r="L775" s="36"/>
      <c r="M775" s="36"/>
    </row>
    <row r="776">
      <c r="H776" s="47"/>
      <c r="I776" s="36"/>
      <c r="J776" s="36"/>
      <c r="L776" s="36"/>
      <c r="M776" s="36"/>
    </row>
    <row r="777">
      <c r="H777" s="47"/>
      <c r="I777" s="36"/>
      <c r="J777" s="36"/>
      <c r="L777" s="36"/>
      <c r="M777" s="36"/>
    </row>
    <row r="778">
      <c r="H778" s="47"/>
      <c r="I778" s="36"/>
      <c r="J778" s="36"/>
      <c r="L778" s="36"/>
      <c r="M778" s="36"/>
    </row>
    <row r="779">
      <c r="H779" s="47"/>
      <c r="I779" s="36"/>
      <c r="J779" s="36"/>
      <c r="L779" s="36"/>
      <c r="M779" s="36"/>
    </row>
    <row r="780">
      <c r="H780" s="47"/>
      <c r="I780" s="36"/>
      <c r="J780" s="36"/>
      <c r="L780" s="36"/>
      <c r="M780" s="36"/>
    </row>
    <row r="781">
      <c r="H781" s="47"/>
      <c r="I781" s="36"/>
      <c r="J781" s="36"/>
      <c r="L781" s="36"/>
      <c r="M781" s="36"/>
    </row>
    <row r="782">
      <c r="H782" s="47"/>
      <c r="I782" s="36"/>
      <c r="J782" s="36"/>
      <c r="L782" s="36"/>
      <c r="M782" s="36"/>
    </row>
    <row r="783">
      <c r="H783" s="47"/>
      <c r="I783" s="36"/>
      <c r="J783" s="36"/>
      <c r="L783" s="36"/>
      <c r="M783" s="36"/>
    </row>
    <row r="784">
      <c r="H784" s="47"/>
      <c r="I784" s="36"/>
      <c r="J784" s="36"/>
      <c r="L784" s="36"/>
      <c r="M784" s="36"/>
    </row>
    <row r="785">
      <c r="H785" s="47"/>
      <c r="I785" s="36"/>
      <c r="J785" s="36"/>
      <c r="L785" s="36"/>
      <c r="M785" s="36"/>
    </row>
    <row r="786">
      <c r="H786" s="47"/>
      <c r="I786" s="36"/>
      <c r="J786" s="36"/>
      <c r="L786" s="36"/>
      <c r="M786" s="36"/>
    </row>
    <row r="787">
      <c r="H787" s="47"/>
      <c r="I787" s="36"/>
      <c r="J787" s="36"/>
      <c r="L787" s="36"/>
      <c r="M787" s="36"/>
    </row>
    <row r="788">
      <c r="H788" s="47"/>
      <c r="I788" s="36"/>
      <c r="J788" s="36"/>
      <c r="L788" s="36"/>
      <c r="M788" s="36"/>
    </row>
    <row r="789">
      <c r="H789" s="47"/>
      <c r="I789" s="36"/>
      <c r="J789" s="36"/>
      <c r="L789" s="36"/>
      <c r="M789" s="36"/>
    </row>
    <row r="790">
      <c r="H790" s="47"/>
      <c r="I790" s="36"/>
      <c r="J790" s="36"/>
      <c r="L790" s="36"/>
      <c r="M790" s="36"/>
    </row>
    <row r="791">
      <c r="H791" s="47"/>
      <c r="I791" s="36"/>
      <c r="J791" s="36"/>
      <c r="L791" s="36"/>
      <c r="M791" s="36"/>
    </row>
    <row r="792">
      <c r="H792" s="47"/>
      <c r="I792" s="36"/>
      <c r="J792" s="36"/>
      <c r="L792" s="36"/>
      <c r="M792" s="36"/>
    </row>
    <row r="793">
      <c r="H793" s="47"/>
      <c r="I793" s="36"/>
      <c r="J793" s="36"/>
      <c r="L793" s="36"/>
      <c r="M793" s="36"/>
    </row>
    <row r="794">
      <c r="H794" s="47"/>
      <c r="I794" s="36"/>
      <c r="J794" s="36"/>
      <c r="L794" s="36"/>
      <c r="M794" s="36"/>
    </row>
    <row r="795">
      <c r="H795" s="47"/>
      <c r="I795" s="36"/>
      <c r="J795" s="36"/>
      <c r="L795" s="36"/>
      <c r="M795" s="36"/>
    </row>
    <row r="796">
      <c r="H796" s="47"/>
      <c r="I796" s="36"/>
      <c r="J796" s="36"/>
      <c r="L796" s="36"/>
      <c r="M796" s="36"/>
    </row>
    <row r="797">
      <c r="H797" s="47"/>
      <c r="I797" s="36"/>
      <c r="J797" s="36"/>
      <c r="L797" s="36"/>
      <c r="M797" s="36"/>
    </row>
    <row r="798">
      <c r="H798" s="47"/>
      <c r="I798" s="36"/>
      <c r="J798" s="36"/>
      <c r="L798" s="36"/>
      <c r="M798" s="36"/>
    </row>
    <row r="799">
      <c r="H799" s="47"/>
      <c r="I799" s="36"/>
      <c r="J799" s="36"/>
      <c r="L799" s="36"/>
      <c r="M799" s="36"/>
    </row>
    <row r="800">
      <c r="H800" s="47"/>
      <c r="I800" s="36"/>
      <c r="J800" s="36"/>
      <c r="L800" s="36"/>
      <c r="M800" s="36"/>
    </row>
    <row r="801">
      <c r="H801" s="47"/>
      <c r="I801" s="36"/>
      <c r="J801" s="36"/>
      <c r="L801" s="36"/>
      <c r="M801" s="36"/>
    </row>
    <row r="802">
      <c r="H802" s="47"/>
      <c r="I802" s="36"/>
      <c r="J802" s="36"/>
      <c r="L802" s="36"/>
      <c r="M802" s="36"/>
    </row>
    <row r="803">
      <c r="H803" s="47"/>
      <c r="I803" s="36"/>
      <c r="J803" s="36"/>
      <c r="L803" s="36"/>
      <c r="M803" s="36"/>
    </row>
    <row r="804">
      <c r="H804" s="47"/>
      <c r="I804" s="36"/>
      <c r="J804" s="36"/>
      <c r="L804" s="36"/>
      <c r="M804" s="36"/>
    </row>
    <row r="805">
      <c r="H805" s="47"/>
      <c r="I805" s="36"/>
      <c r="J805" s="36"/>
      <c r="L805" s="36"/>
      <c r="M805" s="36"/>
    </row>
    <row r="806">
      <c r="H806" s="47"/>
      <c r="I806" s="36"/>
      <c r="J806" s="36"/>
      <c r="L806" s="36"/>
      <c r="M806" s="36"/>
    </row>
    <row r="807">
      <c r="H807" s="47"/>
      <c r="I807" s="36"/>
      <c r="J807" s="36"/>
      <c r="L807" s="36"/>
      <c r="M807" s="36"/>
    </row>
    <row r="808">
      <c r="H808" s="47"/>
      <c r="I808" s="36"/>
      <c r="J808" s="36"/>
      <c r="L808" s="36"/>
      <c r="M808" s="36"/>
    </row>
    <row r="809">
      <c r="H809" s="47"/>
      <c r="I809" s="36"/>
      <c r="J809" s="36"/>
      <c r="L809" s="36"/>
      <c r="M809" s="36"/>
    </row>
    <row r="810">
      <c r="H810" s="47"/>
      <c r="I810" s="36"/>
      <c r="J810" s="36"/>
      <c r="L810" s="36"/>
      <c r="M810" s="36"/>
    </row>
    <row r="811">
      <c r="H811" s="47"/>
      <c r="I811" s="36"/>
      <c r="J811" s="36"/>
      <c r="L811" s="36"/>
      <c r="M811" s="36"/>
    </row>
    <row r="812">
      <c r="H812" s="47"/>
      <c r="I812" s="36"/>
      <c r="J812" s="36"/>
      <c r="L812" s="36"/>
      <c r="M812" s="36"/>
    </row>
    <row r="813">
      <c r="H813" s="47"/>
      <c r="I813" s="36"/>
      <c r="J813" s="36"/>
      <c r="L813" s="36"/>
      <c r="M813" s="36"/>
    </row>
    <row r="814">
      <c r="H814" s="47"/>
      <c r="I814" s="36"/>
      <c r="J814" s="36"/>
      <c r="L814" s="36"/>
      <c r="M814" s="36"/>
    </row>
    <row r="815">
      <c r="H815" s="47"/>
      <c r="I815" s="36"/>
      <c r="J815" s="36"/>
      <c r="L815" s="36"/>
      <c r="M815" s="36"/>
    </row>
    <row r="816">
      <c r="H816" s="47"/>
      <c r="I816" s="36"/>
      <c r="J816" s="36"/>
      <c r="L816" s="36"/>
      <c r="M816" s="36"/>
    </row>
    <row r="817">
      <c r="H817" s="47"/>
      <c r="I817" s="36"/>
      <c r="J817" s="36"/>
      <c r="L817" s="36"/>
      <c r="M817" s="36"/>
    </row>
    <row r="818">
      <c r="H818" s="47"/>
      <c r="I818" s="36"/>
      <c r="J818" s="36"/>
      <c r="L818" s="36"/>
      <c r="M818" s="36"/>
    </row>
    <row r="819">
      <c r="H819" s="47"/>
      <c r="I819" s="36"/>
      <c r="J819" s="36"/>
      <c r="L819" s="36"/>
      <c r="M819" s="36"/>
    </row>
    <row r="820">
      <c r="H820" s="47"/>
      <c r="I820" s="36"/>
      <c r="J820" s="36"/>
      <c r="L820" s="36"/>
      <c r="M820" s="36"/>
    </row>
    <row r="821">
      <c r="H821" s="47"/>
      <c r="I821" s="36"/>
      <c r="J821" s="36"/>
      <c r="L821" s="36"/>
      <c r="M821" s="36"/>
    </row>
    <row r="822">
      <c r="H822" s="47"/>
      <c r="I822" s="36"/>
      <c r="J822" s="36"/>
      <c r="L822" s="36"/>
      <c r="M822" s="36"/>
    </row>
    <row r="823">
      <c r="H823" s="47"/>
      <c r="I823" s="36"/>
      <c r="J823" s="36"/>
      <c r="L823" s="36"/>
      <c r="M823" s="36"/>
    </row>
    <row r="824">
      <c r="H824" s="47"/>
      <c r="I824" s="36"/>
      <c r="J824" s="36"/>
      <c r="L824" s="36"/>
      <c r="M824" s="36"/>
    </row>
    <row r="825">
      <c r="H825" s="47"/>
      <c r="I825" s="36"/>
      <c r="J825" s="36"/>
      <c r="L825" s="36"/>
      <c r="M825" s="36"/>
    </row>
    <row r="826">
      <c r="H826" s="47"/>
      <c r="I826" s="36"/>
      <c r="J826" s="36"/>
      <c r="L826" s="36"/>
      <c r="M826" s="36"/>
    </row>
    <row r="827">
      <c r="H827" s="47"/>
      <c r="I827" s="36"/>
      <c r="J827" s="36"/>
      <c r="L827" s="36"/>
      <c r="M827" s="36"/>
    </row>
    <row r="828">
      <c r="H828" s="47"/>
      <c r="I828" s="36"/>
      <c r="J828" s="36"/>
      <c r="L828" s="36"/>
      <c r="M828" s="36"/>
    </row>
    <row r="829">
      <c r="H829" s="47"/>
      <c r="I829" s="36"/>
      <c r="J829" s="36"/>
      <c r="L829" s="36"/>
      <c r="M829" s="36"/>
    </row>
    <row r="830">
      <c r="H830" s="47"/>
      <c r="I830" s="36"/>
      <c r="J830" s="36"/>
      <c r="L830" s="36"/>
      <c r="M830" s="36"/>
    </row>
    <row r="831">
      <c r="H831" s="47"/>
      <c r="I831" s="36"/>
      <c r="J831" s="36"/>
      <c r="L831" s="36"/>
      <c r="M831" s="36"/>
    </row>
    <row r="832">
      <c r="H832" s="47"/>
      <c r="I832" s="36"/>
      <c r="J832" s="36"/>
      <c r="L832" s="36"/>
      <c r="M832" s="36"/>
    </row>
    <row r="833">
      <c r="H833" s="47"/>
      <c r="I833" s="36"/>
      <c r="J833" s="36"/>
      <c r="L833" s="36"/>
      <c r="M833" s="36"/>
    </row>
    <row r="834">
      <c r="H834" s="47"/>
      <c r="I834" s="36"/>
      <c r="J834" s="36"/>
      <c r="L834" s="36"/>
      <c r="M834" s="36"/>
    </row>
    <row r="835">
      <c r="H835" s="47"/>
      <c r="I835" s="36"/>
      <c r="J835" s="36"/>
      <c r="L835" s="36"/>
      <c r="M835" s="36"/>
    </row>
    <row r="836">
      <c r="H836" s="47"/>
      <c r="I836" s="36"/>
      <c r="J836" s="36"/>
      <c r="L836" s="36"/>
      <c r="M836" s="36"/>
    </row>
    <row r="837">
      <c r="H837" s="47"/>
      <c r="I837" s="36"/>
      <c r="J837" s="36"/>
      <c r="L837" s="36"/>
      <c r="M837" s="36"/>
    </row>
    <row r="838">
      <c r="H838" s="47"/>
      <c r="I838" s="36"/>
      <c r="J838" s="36"/>
      <c r="L838" s="36"/>
      <c r="M838" s="36"/>
    </row>
    <row r="839">
      <c r="H839" s="47"/>
      <c r="I839" s="36"/>
      <c r="J839" s="36"/>
      <c r="L839" s="36"/>
      <c r="M839" s="36"/>
    </row>
    <row r="840">
      <c r="H840" s="47"/>
      <c r="I840" s="36"/>
      <c r="J840" s="36"/>
      <c r="L840" s="36"/>
      <c r="M840" s="36"/>
    </row>
    <row r="841">
      <c r="H841" s="47"/>
      <c r="I841" s="36"/>
      <c r="J841" s="36"/>
      <c r="L841" s="36"/>
      <c r="M841" s="36"/>
    </row>
    <row r="842">
      <c r="H842" s="47"/>
      <c r="I842" s="36"/>
      <c r="J842" s="36"/>
      <c r="L842" s="36"/>
      <c r="M842" s="36"/>
    </row>
    <row r="843">
      <c r="H843" s="47"/>
      <c r="I843" s="36"/>
      <c r="J843" s="36"/>
      <c r="L843" s="36"/>
      <c r="M843" s="36"/>
    </row>
    <row r="844">
      <c r="H844" s="47"/>
      <c r="I844" s="36"/>
      <c r="J844" s="36"/>
      <c r="L844" s="36"/>
      <c r="M844" s="36"/>
    </row>
    <row r="845">
      <c r="H845" s="47"/>
      <c r="I845" s="36"/>
      <c r="J845" s="36"/>
      <c r="L845" s="36"/>
      <c r="M845" s="36"/>
    </row>
    <row r="846">
      <c r="H846" s="47"/>
      <c r="I846" s="36"/>
      <c r="J846" s="36"/>
      <c r="L846" s="36"/>
      <c r="M846" s="36"/>
    </row>
    <row r="847">
      <c r="H847" s="47"/>
      <c r="I847" s="36"/>
      <c r="J847" s="36"/>
      <c r="L847" s="36"/>
      <c r="M847" s="36"/>
    </row>
    <row r="848">
      <c r="H848" s="47"/>
      <c r="I848" s="36"/>
      <c r="J848" s="36"/>
      <c r="L848" s="36"/>
      <c r="M848" s="36"/>
    </row>
    <row r="849">
      <c r="H849" s="47"/>
      <c r="I849" s="36"/>
      <c r="J849" s="36"/>
      <c r="L849" s="36"/>
      <c r="M849" s="36"/>
    </row>
    <row r="850">
      <c r="H850" s="47"/>
      <c r="I850" s="36"/>
      <c r="J850" s="36"/>
      <c r="L850" s="36"/>
      <c r="M850" s="36"/>
    </row>
    <row r="851">
      <c r="H851" s="47"/>
      <c r="I851" s="36"/>
      <c r="J851" s="36"/>
      <c r="L851" s="36"/>
      <c r="M851" s="36"/>
    </row>
    <row r="852">
      <c r="H852" s="47"/>
      <c r="I852" s="36"/>
      <c r="J852" s="36"/>
      <c r="L852" s="36"/>
      <c r="M852" s="36"/>
    </row>
    <row r="853">
      <c r="H853" s="47"/>
      <c r="I853" s="36"/>
      <c r="J853" s="36"/>
      <c r="L853" s="36"/>
      <c r="M853" s="36"/>
    </row>
    <row r="854">
      <c r="H854" s="47"/>
      <c r="I854" s="36"/>
      <c r="J854" s="36"/>
      <c r="L854" s="36"/>
      <c r="M854" s="36"/>
    </row>
    <row r="855">
      <c r="H855" s="47"/>
      <c r="I855" s="36"/>
      <c r="J855" s="36"/>
      <c r="L855" s="36"/>
      <c r="M855" s="36"/>
    </row>
    <row r="856">
      <c r="H856" s="47"/>
      <c r="I856" s="36"/>
      <c r="J856" s="36"/>
      <c r="L856" s="36"/>
      <c r="M856" s="36"/>
    </row>
    <row r="857">
      <c r="H857" s="47"/>
      <c r="I857" s="36"/>
      <c r="J857" s="36"/>
      <c r="L857" s="36"/>
      <c r="M857" s="36"/>
    </row>
    <row r="858">
      <c r="H858" s="47"/>
      <c r="I858" s="36"/>
      <c r="J858" s="36"/>
      <c r="L858" s="36"/>
      <c r="M858" s="36"/>
    </row>
    <row r="859">
      <c r="H859" s="47"/>
      <c r="I859" s="36"/>
      <c r="J859" s="36"/>
      <c r="L859" s="36"/>
      <c r="M859" s="36"/>
    </row>
    <row r="860">
      <c r="H860" s="47"/>
      <c r="I860" s="36"/>
      <c r="J860" s="36"/>
      <c r="L860" s="36"/>
      <c r="M860" s="36"/>
    </row>
    <row r="861">
      <c r="H861" s="47"/>
      <c r="I861" s="36"/>
      <c r="J861" s="36"/>
      <c r="L861" s="36"/>
      <c r="M861" s="36"/>
    </row>
    <row r="862">
      <c r="H862" s="47"/>
      <c r="I862" s="36"/>
      <c r="J862" s="36"/>
      <c r="L862" s="36"/>
      <c r="M862" s="36"/>
    </row>
    <row r="863">
      <c r="H863" s="47"/>
      <c r="I863" s="36"/>
      <c r="J863" s="36"/>
      <c r="L863" s="36"/>
      <c r="M863" s="36"/>
    </row>
    <row r="864">
      <c r="H864" s="47"/>
      <c r="I864" s="36"/>
      <c r="J864" s="36"/>
      <c r="L864" s="36"/>
      <c r="M864" s="36"/>
    </row>
    <row r="865">
      <c r="H865" s="47"/>
      <c r="I865" s="36"/>
      <c r="J865" s="36"/>
      <c r="L865" s="36"/>
      <c r="M865" s="36"/>
    </row>
    <row r="866">
      <c r="H866" s="47"/>
      <c r="I866" s="36"/>
      <c r="J866" s="36"/>
      <c r="L866" s="36"/>
      <c r="M866" s="36"/>
    </row>
    <row r="867">
      <c r="H867" s="47"/>
      <c r="I867" s="36"/>
      <c r="J867" s="36"/>
      <c r="L867" s="36"/>
      <c r="M867" s="36"/>
    </row>
    <row r="868">
      <c r="H868" s="47"/>
      <c r="I868" s="36"/>
      <c r="J868" s="36"/>
      <c r="L868" s="36"/>
      <c r="M868" s="36"/>
    </row>
    <row r="869">
      <c r="H869" s="47"/>
      <c r="I869" s="36"/>
      <c r="J869" s="36"/>
      <c r="L869" s="36"/>
      <c r="M869" s="36"/>
    </row>
    <row r="870">
      <c r="H870" s="47"/>
      <c r="I870" s="36"/>
      <c r="J870" s="36"/>
      <c r="L870" s="36"/>
      <c r="M870" s="36"/>
    </row>
    <row r="871">
      <c r="H871" s="47"/>
      <c r="I871" s="36"/>
      <c r="J871" s="36"/>
      <c r="L871" s="36"/>
      <c r="M871" s="36"/>
    </row>
    <row r="872">
      <c r="H872" s="47"/>
      <c r="I872" s="36"/>
      <c r="J872" s="36"/>
      <c r="L872" s="36"/>
      <c r="M872" s="36"/>
    </row>
    <row r="873">
      <c r="H873" s="47"/>
      <c r="I873" s="36"/>
      <c r="J873" s="36"/>
      <c r="L873" s="36"/>
      <c r="M873" s="36"/>
    </row>
    <row r="874">
      <c r="H874" s="47"/>
      <c r="I874" s="36"/>
      <c r="J874" s="36"/>
      <c r="L874" s="36"/>
      <c r="M874" s="36"/>
    </row>
    <row r="875">
      <c r="H875" s="47"/>
      <c r="I875" s="36"/>
      <c r="J875" s="36"/>
      <c r="L875" s="36"/>
      <c r="M875" s="36"/>
    </row>
    <row r="876">
      <c r="H876" s="47"/>
      <c r="I876" s="36"/>
      <c r="J876" s="36"/>
      <c r="L876" s="36"/>
      <c r="M876" s="36"/>
    </row>
    <row r="877">
      <c r="H877" s="47"/>
      <c r="I877" s="36"/>
      <c r="J877" s="36"/>
      <c r="L877" s="36"/>
      <c r="M877" s="36"/>
    </row>
    <row r="878">
      <c r="H878" s="47"/>
      <c r="I878" s="36"/>
      <c r="J878" s="36"/>
      <c r="L878" s="36"/>
      <c r="M878" s="36"/>
    </row>
    <row r="879">
      <c r="H879" s="47"/>
      <c r="I879" s="36"/>
      <c r="J879" s="36"/>
      <c r="L879" s="36"/>
      <c r="M879" s="36"/>
    </row>
    <row r="880">
      <c r="H880" s="47"/>
      <c r="I880" s="36"/>
      <c r="J880" s="36"/>
      <c r="L880" s="36"/>
      <c r="M880" s="36"/>
    </row>
    <row r="881">
      <c r="H881" s="47"/>
      <c r="I881" s="36"/>
      <c r="J881" s="36"/>
      <c r="L881" s="36"/>
      <c r="M881" s="36"/>
    </row>
    <row r="882">
      <c r="H882" s="47"/>
      <c r="I882" s="36"/>
      <c r="J882" s="36"/>
      <c r="L882" s="36"/>
      <c r="M882" s="36"/>
    </row>
    <row r="883">
      <c r="H883" s="47"/>
      <c r="I883" s="36"/>
      <c r="J883" s="36"/>
      <c r="L883" s="36"/>
      <c r="M883" s="36"/>
    </row>
    <row r="884">
      <c r="H884" s="47"/>
      <c r="I884" s="36"/>
      <c r="J884" s="36"/>
      <c r="L884" s="36"/>
      <c r="M884" s="36"/>
    </row>
    <row r="885">
      <c r="H885" s="47"/>
      <c r="I885" s="36"/>
      <c r="J885" s="36"/>
      <c r="L885" s="36"/>
      <c r="M885" s="36"/>
    </row>
    <row r="886">
      <c r="H886" s="47"/>
      <c r="I886" s="36"/>
      <c r="J886" s="36"/>
      <c r="L886" s="36"/>
      <c r="M886" s="36"/>
    </row>
    <row r="887">
      <c r="H887" s="47"/>
      <c r="I887" s="36"/>
      <c r="J887" s="36"/>
      <c r="L887" s="36"/>
      <c r="M887" s="36"/>
    </row>
    <row r="888">
      <c r="H888" s="47"/>
      <c r="I888" s="36"/>
      <c r="J888" s="36"/>
      <c r="L888" s="36"/>
      <c r="M888" s="36"/>
    </row>
    <row r="889">
      <c r="H889" s="47"/>
      <c r="I889" s="36"/>
      <c r="J889" s="36"/>
      <c r="L889" s="36"/>
      <c r="M889" s="36"/>
    </row>
    <row r="890">
      <c r="H890" s="47"/>
      <c r="I890" s="36"/>
      <c r="J890" s="36"/>
      <c r="L890" s="36"/>
      <c r="M890" s="36"/>
    </row>
    <row r="891">
      <c r="H891" s="47"/>
      <c r="I891" s="36"/>
      <c r="J891" s="36"/>
      <c r="L891" s="36"/>
      <c r="M891" s="36"/>
    </row>
    <row r="892">
      <c r="H892" s="47"/>
      <c r="I892" s="36"/>
      <c r="J892" s="36"/>
      <c r="L892" s="36"/>
      <c r="M892" s="36"/>
    </row>
    <row r="893">
      <c r="H893" s="47"/>
      <c r="I893" s="36"/>
      <c r="J893" s="36"/>
      <c r="L893" s="36"/>
      <c r="M893" s="36"/>
    </row>
    <row r="894">
      <c r="H894" s="47"/>
      <c r="I894" s="36"/>
      <c r="J894" s="36"/>
      <c r="L894" s="36"/>
      <c r="M894" s="36"/>
    </row>
    <row r="895">
      <c r="H895" s="47"/>
      <c r="I895" s="36"/>
      <c r="J895" s="36"/>
      <c r="L895" s="36"/>
      <c r="M895" s="36"/>
    </row>
    <row r="896">
      <c r="H896" s="47"/>
      <c r="I896" s="36"/>
      <c r="J896" s="36"/>
      <c r="L896" s="36"/>
      <c r="M896" s="36"/>
    </row>
    <row r="897">
      <c r="H897" s="47"/>
      <c r="I897" s="36"/>
      <c r="J897" s="36"/>
      <c r="L897" s="36"/>
      <c r="M897" s="36"/>
    </row>
    <row r="898">
      <c r="H898" s="47"/>
      <c r="I898" s="36"/>
      <c r="J898" s="36"/>
      <c r="L898" s="36"/>
      <c r="M898" s="36"/>
    </row>
    <row r="899">
      <c r="H899" s="47"/>
      <c r="I899" s="36"/>
      <c r="J899" s="36"/>
      <c r="L899" s="36"/>
      <c r="M899" s="36"/>
    </row>
    <row r="900">
      <c r="H900" s="47"/>
      <c r="I900" s="36"/>
      <c r="J900" s="36"/>
      <c r="L900" s="36"/>
      <c r="M900" s="36"/>
    </row>
    <row r="901">
      <c r="H901" s="47"/>
      <c r="I901" s="36"/>
      <c r="J901" s="36"/>
      <c r="L901" s="36"/>
      <c r="M901" s="36"/>
    </row>
    <row r="902">
      <c r="H902" s="47"/>
      <c r="I902" s="36"/>
      <c r="J902" s="36"/>
      <c r="L902" s="36"/>
      <c r="M902" s="36"/>
    </row>
    <row r="903">
      <c r="H903" s="47"/>
      <c r="I903" s="36"/>
      <c r="J903" s="36"/>
      <c r="L903" s="36"/>
      <c r="M903" s="36"/>
    </row>
    <row r="904">
      <c r="H904" s="47"/>
      <c r="I904" s="36"/>
      <c r="J904" s="36"/>
      <c r="L904" s="36"/>
      <c r="M904" s="36"/>
    </row>
    <row r="905">
      <c r="H905" s="47"/>
      <c r="I905" s="36"/>
      <c r="J905" s="36"/>
      <c r="L905" s="36"/>
      <c r="M905" s="36"/>
    </row>
    <row r="906">
      <c r="H906" s="47"/>
      <c r="I906" s="36"/>
      <c r="J906" s="36"/>
      <c r="L906" s="36"/>
      <c r="M906" s="36"/>
    </row>
    <row r="907">
      <c r="H907" s="47"/>
      <c r="I907" s="36"/>
      <c r="J907" s="36"/>
      <c r="L907" s="36"/>
      <c r="M907" s="36"/>
    </row>
    <row r="908">
      <c r="H908" s="47"/>
      <c r="I908" s="36"/>
      <c r="J908" s="36"/>
      <c r="L908" s="36"/>
      <c r="M908" s="36"/>
    </row>
    <row r="909">
      <c r="H909" s="47"/>
      <c r="I909" s="36"/>
      <c r="J909" s="36"/>
      <c r="L909" s="36"/>
      <c r="M909" s="36"/>
    </row>
    <row r="910">
      <c r="H910" s="47"/>
      <c r="I910" s="36"/>
      <c r="J910" s="36"/>
      <c r="L910" s="36"/>
      <c r="M910" s="36"/>
    </row>
    <row r="911">
      <c r="H911" s="47"/>
      <c r="I911" s="36"/>
      <c r="J911" s="36"/>
      <c r="L911" s="36"/>
      <c r="M911" s="36"/>
    </row>
    <row r="912">
      <c r="H912" s="47"/>
      <c r="I912" s="36"/>
      <c r="J912" s="36"/>
      <c r="L912" s="36"/>
      <c r="M912" s="36"/>
    </row>
    <row r="913">
      <c r="H913" s="47"/>
      <c r="I913" s="36"/>
      <c r="J913" s="36"/>
      <c r="L913" s="36"/>
      <c r="M913" s="36"/>
    </row>
    <row r="914">
      <c r="H914" s="47"/>
      <c r="I914" s="36"/>
      <c r="J914" s="36"/>
      <c r="L914" s="36"/>
      <c r="M914" s="36"/>
    </row>
    <row r="915">
      <c r="H915" s="47"/>
      <c r="I915" s="36"/>
      <c r="J915" s="36"/>
      <c r="L915" s="36"/>
      <c r="M915" s="36"/>
    </row>
    <row r="916">
      <c r="H916" s="47"/>
      <c r="I916" s="36"/>
      <c r="J916" s="36"/>
      <c r="L916" s="36"/>
      <c r="M916" s="36"/>
    </row>
    <row r="917">
      <c r="H917" s="47"/>
      <c r="I917" s="36"/>
      <c r="J917" s="36"/>
      <c r="L917" s="36"/>
      <c r="M917" s="36"/>
    </row>
    <row r="918">
      <c r="H918" s="47"/>
      <c r="I918" s="36"/>
      <c r="J918" s="36"/>
      <c r="L918" s="36"/>
      <c r="M918" s="36"/>
    </row>
    <row r="919">
      <c r="H919" s="47"/>
      <c r="I919" s="36"/>
      <c r="J919" s="36"/>
      <c r="L919" s="36"/>
      <c r="M919" s="36"/>
    </row>
    <row r="920">
      <c r="H920" s="47"/>
      <c r="I920" s="36"/>
      <c r="J920" s="36"/>
      <c r="L920" s="36"/>
      <c r="M920" s="36"/>
    </row>
    <row r="921">
      <c r="H921" s="47"/>
      <c r="I921" s="36"/>
      <c r="J921" s="36"/>
      <c r="L921" s="36"/>
      <c r="M921" s="36"/>
    </row>
    <row r="922">
      <c r="H922" s="47"/>
      <c r="I922" s="36"/>
      <c r="J922" s="36"/>
      <c r="L922" s="36"/>
      <c r="M922" s="36"/>
    </row>
    <row r="923">
      <c r="H923" s="47"/>
      <c r="I923" s="36"/>
      <c r="J923" s="36"/>
      <c r="L923" s="36"/>
      <c r="M923" s="36"/>
    </row>
    <row r="924">
      <c r="H924" s="47"/>
      <c r="I924" s="36"/>
      <c r="J924" s="36"/>
      <c r="L924" s="36"/>
      <c r="M924" s="36"/>
    </row>
    <row r="925">
      <c r="H925" s="47"/>
      <c r="I925" s="36"/>
      <c r="J925" s="36"/>
      <c r="L925" s="36"/>
      <c r="M925" s="36"/>
    </row>
    <row r="926">
      <c r="H926" s="47"/>
      <c r="I926" s="36"/>
      <c r="J926" s="36"/>
      <c r="L926" s="36"/>
      <c r="M926" s="36"/>
    </row>
    <row r="927">
      <c r="H927" s="47"/>
      <c r="I927" s="36"/>
      <c r="J927" s="36"/>
      <c r="L927" s="36"/>
      <c r="M927" s="36"/>
    </row>
    <row r="928">
      <c r="H928" s="47"/>
      <c r="I928" s="36"/>
      <c r="J928" s="36"/>
      <c r="L928" s="36"/>
      <c r="M928" s="36"/>
    </row>
    <row r="929">
      <c r="H929" s="47"/>
      <c r="I929" s="36"/>
      <c r="J929" s="36"/>
      <c r="L929" s="36"/>
      <c r="M929" s="36"/>
    </row>
    <row r="930">
      <c r="H930" s="47"/>
      <c r="I930" s="36"/>
      <c r="J930" s="36"/>
      <c r="L930" s="36"/>
      <c r="M930" s="36"/>
    </row>
    <row r="931">
      <c r="H931" s="47"/>
      <c r="I931" s="36"/>
      <c r="J931" s="36"/>
      <c r="L931" s="36"/>
      <c r="M931" s="36"/>
    </row>
    <row r="932">
      <c r="H932" s="47"/>
      <c r="I932" s="36"/>
      <c r="J932" s="36"/>
      <c r="L932" s="36"/>
      <c r="M932" s="36"/>
    </row>
    <row r="933">
      <c r="H933" s="47"/>
      <c r="I933" s="36"/>
      <c r="J933" s="36"/>
      <c r="L933" s="36"/>
      <c r="M933" s="36"/>
    </row>
    <row r="934">
      <c r="H934" s="47"/>
      <c r="I934" s="36"/>
      <c r="J934" s="36"/>
      <c r="L934" s="36"/>
      <c r="M934" s="36"/>
    </row>
    <row r="935">
      <c r="H935" s="47"/>
      <c r="I935" s="36"/>
      <c r="J935" s="36"/>
      <c r="L935" s="36"/>
      <c r="M935" s="36"/>
    </row>
    <row r="936">
      <c r="H936" s="47"/>
      <c r="I936" s="36"/>
      <c r="J936" s="36"/>
      <c r="L936" s="36"/>
      <c r="M936" s="36"/>
    </row>
    <row r="937">
      <c r="H937" s="47"/>
      <c r="I937" s="36"/>
      <c r="J937" s="36"/>
      <c r="L937" s="36"/>
      <c r="M937" s="36"/>
    </row>
    <row r="938">
      <c r="H938" s="47"/>
      <c r="I938" s="36"/>
      <c r="J938" s="36"/>
      <c r="L938" s="36"/>
      <c r="M938" s="36"/>
    </row>
    <row r="939">
      <c r="H939" s="47"/>
      <c r="I939" s="36"/>
      <c r="J939" s="36"/>
      <c r="L939" s="36"/>
      <c r="M939" s="36"/>
    </row>
    <row r="940">
      <c r="H940" s="47"/>
      <c r="I940" s="36"/>
      <c r="J940" s="36"/>
      <c r="L940" s="36"/>
      <c r="M940" s="36"/>
    </row>
    <row r="941">
      <c r="H941" s="47"/>
      <c r="I941" s="36"/>
      <c r="J941" s="36"/>
      <c r="L941" s="36"/>
      <c r="M941" s="36"/>
    </row>
    <row r="942">
      <c r="H942" s="47"/>
      <c r="I942" s="36"/>
      <c r="J942" s="36"/>
      <c r="L942" s="36"/>
      <c r="M942" s="36"/>
    </row>
    <row r="943">
      <c r="H943" s="47"/>
      <c r="I943" s="36"/>
      <c r="J943" s="36"/>
      <c r="L943" s="36"/>
      <c r="M943" s="36"/>
    </row>
    <row r="944">
      <c r="H944" s="47"/>
      <c r="I944" s="36"/>
      <c r="J944" s="36"/>
      <c r="L944" s="36"/>
      <c r="M944" s="36"/>
    </row>
    <row r="945">
      <c r="H945" s="47"/>
      <c r="I945" s="36"/>
      <c r="J945" s="36"/>
      <c r="L945" s="36"/>
      <c r="M945" s="36"/>
    </row>
    <row r="946">
      <c r="H946" s="47"/>
      <c r="I946" s="36"/>
      <c r="J946" s="36"/>
      <c r="L946" s="36"/>
      <c r="M946" s="36"/>
    </row>
    <row r="947">
      <c r="H947" s="47"/>
      <c r="I947" s="36"/>
      <c r="J947" s="36"/>
      <c r="L947" s="36"/>
      <c r="M947" s="36"/>
    </row>
    <row r="948">
      <c r="H948" s="47"/>
      <c r="I948" s="36"/>
      <c r="J948" s="36"/>
      <c r="L948" s="36"/>
      <c r="M948" s="36"/>
    </row>
    <row r="949">
      <c r="H949" s="47"/>
      <c r="I949" s="36"/>
      <c r="J949" s="36"/>
      <c r="L949" s="36"/>
      <c r="M949" s="36"/>
    </row>
    <row r="950">
      <c r="H950" s="47"/>
      <c r="I950" s="36"/>
      <c r="J950" s="36"/>
      <c r="L950" s="36"/>
      <c r="M950" s="36"/>
    </row>
    <row r="951">
      <c r="H951" s="47"/>
      <c r="I951" s="36"/>
      <c r="J951" s="36"/>
      <c r="L951" s="36"/>
      <c r="M951" s="36"/>
    </row>
    <row r="952">
      <c r="H952" s="47"/>
      <c r="I952" s="36"/>
      <c r="J952" s="36"/>
      <c r="L952" s="36"/>
      <c r="M952" s="36"/>
    </row>
    <row r="953">
      <c r="H953" s="47"/>
      <c r="I953" s="36"/>
      <c r="J953" s="36"/>
      <c r="L953" s="36"/>
      <c r="M953" s="36"/>
    </row>
    <row r="954">
      <c r="H954" s="47"/>
      <c r="I954" s="36"/>
      <c r="J954" s="36"/>
      <c r="L954" s="36"/>
      <c r="M954" s="36"/>
    </row>
    <row r="955">
      <c r="H955" s="47"/>
      <c r="I955" s="36"/>
      <c r="J955" s="36"/>
      <c r="L955" s="36"/>
      <c r="M955" s="36"/>
    </row>
    <row r="956">
      <c r="H956" s="47"/>
      <c r="I956" s="36"/>
      <c r="J956" s="36"/>
      <c r="L956" s="36"/>
      <c r="M956" s="36"/>
    </row>
    <row r="957">
      <c r="H957" s="47"/>
      <c r="I957" s="36"/>
      <c r="J957" s="36"/>
      <c r="L957" s="36"/>
      <c r="M957" s="36"/>
    </row>
    <row r="958">
      <c r="H958" s="47"/>
      <c r="I958" s="36"/>
      <c r="J958" s="36"/>
      <c r="L958" s="36"/>
      <c r="M958" s="36"/>
    </row>
    <row r="959">
      <c r="H959" s="47"/>
      <c r="I959" s="36"/>
      <c r="J959" s="36"/>
      <c r="L959" s="36"/>
      <c r="M959" s="36"/>
    </row>
    <row r="960">
      <c r="H960" s="47"/>
      <c r="I960" s="36"/>
      <c r="J960" s="36"/>
      <c r="L960" s="36"/>
      <c r="M960" s="36"/>
    </row>
    <row r="961">
      <c r="H961" s="47"/>
      <c r="I961" s="36"/>
      <c r="J961" s="36"/>
      <c r="L961" s="36"/>
      <c r="M961" s="36"/>
    </row>
    <row r="962">
      <c r="H962" s="47"/>
      <c r="I962" s="36"/>
      <c r="J962" s="36"/>
      <c r="L962" s="36"/>
      <c r="M962" s="36"/>
    </row>
    <row r="963">
      <c r="H963" s="47"/>
      <c r="I963" s="36"/>
      <c r="J963" s="36"/>
      <c r="L963" s="36"/>
      <c r="M963" s="36"/>
    </row>
    <row r="964">
      <c r="H964" s="47"/>
      <c r="I964" s="36"/>
      <c r="J964" s="36"/>
      <c r="L964" s="36"/>
      <c r="M964" s="36"/>
    </row>
    <row r="965">
      <c r="H965" s="47"/>
      <c r="I965" s="36"/>
      <c r="J965" s="36"/>
      <c r="L965" s="36"/>
      <c r="M965" s="36"/>
    </row>
    <row r="966">
      <c r="H966" s="47"/>
      <c r="I966" s="36"/>
      <c r="J966" s="36"/>
      <c r="L966" s="36"/>
      <c r="M966" s="36"/>
    </row>
    <row r="967">
      <c r="H967" s="47"/>
      <c r="I967" s="36"/>
      <c r="J967" s="36"/>
      <c r="L967" s="36"/>
      <c r="M967" s="36"/>
    </row>
    <row r="968">
      <c r="H968" s="47"/>
      <c r="I968" s="36"/>
      <c r="J968" s="36"/>
      <c r="L968" s="36"/>
      <c r="M968" s="36"/>
    </row>
    <row r="969">
      <c r="H969" s="47"/>
      <c r="I969" s="36"/>
      <c r="J969" s="36"/>
      <c r="L969" s="36"/>
      <c r="M969" s="36"/>
    </row>
    <row r="970">
      <c r="H970" s="47"/>
      <c r="I970" s="36"/>
      <c r="J970" s="36"/>
      <c r="L970" s="36"/>
      <c r="M970" s="36"/>
    </row>
    <row r="971">
      <c r="H971" s="47"/>
      <c r="I971" s="36"/>
      <c r="J971" s="36"/>
      <c r="L971" s="36"/>
      <c r="M971" s="36"/>
    </row>
    <row r="972">
      <c r="H972" s="47"/>
      <c r="I972" s="36"/>
      <c r="J972" s="36"/>
      <c r="L972" s="36"/>
      <c r="M972" s="36"/>
    </row>
    <row r="973">
      <c r="H973" s="47"/>
      <c r="I973" s="36"/>
      <c r="J973" s="36"/>
      <c r="L973" s="36"/>
      <c r="M973" s="36"/>
    </row>
    <row r="974">
      <c r="H974" s="47"/>
      <c r="I974" s="36"/>
      <c r="J974" s="36"/>
      <c r="L974" s="36"/>
      <c r="M974" s="36"/>
    </row>
    <row r="975">
      <c r="H975" s="47"/>
      <c r="I975" s="36"/>
      <c r="J975" s="36"/>
      <c r="L975" s="36"/>
      <c r="M975" s="36"/>
    </row>
    <row r="976">
      <c r="H976" s="47"/>
      <c r="I976" s="36"/>
      <c r="J976" s="36"/>
      <c r="L976" s="36"/>
      <c r="M976" s="36"/>
    </row>
    <row r="977">
      <c r="H977" s="47"/>
      <c r="I977" s="36"/>
      <c r="J977" s="36"/>
      <c r="L977" s="36"/>
      <c r="M977" s="36"/>
    </row>
    <row r="978">
      <c r="H978" s="47"/>
      <c r="I978" s="36"/>
      <c r="J978" s="36"/>
      <c r="L978" s="36"/>
      <c r="M978" s="36"/>
    </row>
    <row r="979">
      <c r="H979" s="47"/>
      <c r="I979" s="36"/>
      <c r="J979" s="36"/>
      <c r="L979" s="36"/>
      <c r="M979" s="36"/>
    </row>
    <row r="980">
      <c r="H980" s="47"/>
      <c r="I980" s="36"/>
      <c r="J980" s="36"/>
      <c r="L980" s="36"/>
      <c r="M980" s="36"/>
    </row>
    <row r="981">
      <c r="H981" s="47"/>
      <c r="I981" s="36"/>
      <c r="J981" s="36"/>
      <c r="L981" s="36"/>
      <c r="M981" s="36"/>
    </row>
    <row r="982">
      <c r="H982" s="47"/>
      <c r="I982" s="36"/>
      <c r="J982" s="36"/>
      <c r="L982" s="36"/>
      <c r="M982" s="36"/>
    </row>
    <row r="983">
      <c r="H983" s="47"/>
      <c r="I983" s="36"/>
      <c r="J983" s="36"/>
      <c r="L983" s="36"/>
      <c r="M983" s="36"/>
    </row>
    <row r="984">
      <c r="H984" s="47"/>
      <c r="I984" s="36"/>
      <c r="J984" s="36"/>
      <c r="L984" s="36"/>
      <c r="M984" s="36"/>
    </row>
    <row r="985">
      <c r="H985" s="47"/>
      <c r="I985" s="36"/>
      <c r="J985" s="36"/>
      <c r="L985" s="36"/>
      <c r="M985" s="36"/>
    </row>
    <row r="986">
      <c r="H986" s="47"/>
      <c r="I986" s="36"/>
      <c r="J986" s="36"/>
      <c r="L986" s="36"/>
      <c r="M986" s="36"/>
    </row>
    <row r="987">
      <c r="H987" s="47"/>
      <c r="I987" s="36"/>
      <c r="J987" s="36"/>
      <c r="L987" s="36"/>
      <c r="M987" s="36"/>
    </row>
    <row r="988">
      <c r="H988" s="47"/>
      <c r="I988" s="36"/>
      <c r="J988" s="36"/>
      <c r="L988" s="36"/>
      <c r="M988" s="36"/>
    </row>
    <row r="989">
      <c r="H989" s="47"/>
      <c r="I989" s="36"/>
      <c r="J989" s="36"/>
      <c r="L989" s="36"/>
      <c r="M989" s="36"/>
    </row>
    <row r="990">
      <c r="H990" s="47"/>
      <c r="I990" s="36"/>
      <c r="J990" s="36"/>
      <c r="L990" s="36"/>
      <c r="M990" s="36"/>
    </row>
    <row r="991">
      <c r="H991" s="47"/>
      <c r="I991" s="36"/>
      <c r="J991" s="36"/>
      <c r="L991" s="36"/>
      <c r="M991" s="36"/>
    </row>
    <row r="992">
      <c r="H992" s="47"/>
      <c r="I992" s="36"/>
      <c r="J992" s="36"/>
      <c r="L992" s="36"/>
      <c r="M992" s="36"/>
    </row>
    <row r="993">
      <c r="H993" s="47"/>
      <c r="I993" s="36"/>
      <c r="J993" s="36"/>
      <c r="L993" s="36"/>
      <c r="M993" s="36"/>
    </row>
    <row r="994">
      <c r="H994" s="47"/>
      <c r="I994" s="36"/>
      <c r="J994" s="36"/>
      <c r="L994" s="36"/>
      <c r="M994" s="36"/>
    </row>
    <row r="995">
      <c r="H995" s="47"/>
      <c r="I995" s="36"/>
      <c r="J995" s="36"/>
      <c r="L995" s="36"/>
      <c r="M995" s="36"/>
    </row>
    <row r="996">
      <c r="H996" s="47"/>
      <c r="I996" s="36"/>
      <c r="J996" s="36"/>
      <c r="L996" s="36"/>
      <c r="M996" s="36"/>
    </row>
    <row r="997">
      <c r="H997" s="47"/>
      <c r="I997" s="36"/>
      <c r="J997" s="36"/>
      <c r="L997" s="36"/>
      <c r="M997" s="36"/>
    </row>
    <row r="998">
      <c r="H998" s="47"/>
      <c r="I998" s="36"/>
      <c r="J998" s="36"/>
      <c r="L998" s="36"/>
      <c r="M998" s="36"/>
    </row>
    <row r="999">
      <c r="H999" s="47"/>
      <c r="I999" s="36"/>
      <c r="J999" s="36"/>
      <c r="L999" s="36"/>
      <c r="M999" s="36"/>
    </row>
    <row r="1000">
      <c r="H1000" s="47"/>
      <c r="I1000" s="36"/>
      <c r="J1000" s="36"/>
      <c r="L1000" s="36"/>
      <c r="M1000" s="36"/>
    </row>
  </sheetData>
  <autoFilter ref="$A$1:$Z$309">
    <filterColumn colId="7">
      <colorFilter dxfId="2"/>
    </filterColumn>
  </autoFilter>
  <conditionalFormatting sqref="H1:H320">
    <cfRule type="containsText" dxfId="3" priority="1" operator="containsText" text="drivers/">
      <formula>NOT(ISERROR(SEARCH(("drivers/"),(H1))))</formula>
    </cfRule>
  </conditionalFormatting>
  <dataValidations>
    <dataValidation type="list" allowBlank="1" showErrorMessage="1" sqref="J2:J1000">
      <formula1>Categories!$C$2:$C1000</formula1>
    </dataValidation>
  </dataValidations>
  <hyperlinks>
    <hyperlink r:id="rId1" ref="M14"/>
    <hyperlink r:id="rId2" ref="M23"/>
    <hyperlink r:id="rId3" ref="M33"/>
    <hyperlink r:id="rId4" ref="M93"/>
    <hyperlink r:id="rId5" ref="M94"/>
    <hyperlink r:id="rId6" ref="M128"/>
    <hyperlink r:id="rId7" ref="M183"/>
    <hyperlink r:id="rId8" location="diff-98f03abdce857c099a322fb0f39e17e3fb129d2c405164c6275320d328083884R839" ref="M186"/>
    <hyperlink r:id="rId9" ref="M189"/>
    <hyperlink r:id="rId10" ref="M191"/>
    <hyperlink r:id="rId11" ref="M192"/>
    <hyperlink r:id="rId12" ref="M199"/>
    <hyperlink r:id="rId13" ref="M211"/>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88"/>
    <col customWidth="1" min="2" max="2" width="9.5"/>
    <col customWidth="1" min="3" max="3" width="10.0"/>
    <col customWidth="1" min="4" max="4" width="7.0"/>
    <col customWidth="1" min="8" max="8" width="63.63"/>
    <col customWidth="1" min="10" max="13" width="37.25"/>
    <col customWidth="1" min="15" max="15" width="67.88"/>
  </cols>
  <sheetData>
    <row r="1" ht="28.5" customHeight="1">
      <c r="A1" s="43" t="s">
        <v>78</v>
      </c>
      <c r="B1" s="43" t="s">
        <v>79</v>
      </c>
      <c r="C1" s="43" t="s">
        <v>80</v>
      </c>
      <c r="D1" s="43" t="s">
        <v>81</v>
      </c>
      <c r="E1" s="43" t="s">
        <v>82</v>
      </c>
      <c r="F1" s="43" t="s">
        <v>83</v>
      </c>
      <c r="G1" s="43" t="s">
        <v>84</v>
      </c>
      <c r="H1" s="43" t="s">
        <v>85</v>
      </c>
      <c r="I1" s="48" t="s">
        <v>86</v>
      </c>
      <c r="J1" s="48" t="s">
        <v>0</v>
      </c>
      <c r="K1" s="43" t="s">
        <v>734</v>
      </c>
      <c r="L1" s="43" t="s">
        <v>88</v>
      </c>
      <c r="M1" s="43" t="s">
        <v>89</v>
      </c>
      <c r="N1" s="43" t="s">
        <v>735</v>
      </c>
      <c r="O1" s="43" t="s">
        <v>736</v>
      </c>
      <c r="P1" s="49"/>
      <c r="Q1" s="49"/>
      <c r="R1" s="49"/>
      <c r="S1" s="49"/>
      <c r="T1" s="49"/>
      <c r="U1" s="49"/>
      <c r="V1" s="49"/>
      <c r="W1" s="49"/>
      <c r="X1" s="49"/>
      <c r="Y1" s="49"/>
      <c r="Z1" s="49"/>
      <c r="AA1" s="49"/>
      <c r="AB1" s="49"/>
    </row>
    <row r="2" ht="28.5" hidden="1" customHeight="1">
      <c r="A2" s="2" t="s">
        <v>737</v>
      </c>
      <c r="B2" s="44">
        <v>45269.0</v>
      </c>
      <c r="C2" s="44">
        <v>45376.0</v>
      </c>
      <c r="D2" s="2">
        <v>5.5</v>
      </c>
      <c r="E2" s="13">
        <v>4.0E-4</v>
      </c>
      <c r="H2" s="43" t="s">
        <v>738</v>
      </c>
      <c r="I2" s="46" t="s">
        <v>53</v>
      </c>
      <c r="J2" s="46" t="s">
        <v>74</v>
      </c>
      <c r="K2" s="43"/>
      <c r="L2" s="43"/>
      <c r="M2" s="50" t="s">
        <v>739</v>
      </c>
      <c r="O2" s="43" t="s">
        <v>740</v>
      </c>
    </row>
    <row r="3" ht="28.5" hidden="1" customHeight="1">
      <c r="A3" s="2" t="s">
        <v>741</v>
      </c>
      <c r="B3" s="44">
        <v>45233.0</v>
      </c>
      <c r="C3" s="44">
        <v>45376.0</v>
      </c>
      <c r="D3" s="2">
        <v>4.3</v>
      </c>
      <c r="E3" s="13">
        <v>4.0E-4</v>
      </c>
      <c r="H3" s="43" t="s">
        <v>742</v>
      </c>
      <c r="I3" s="46" t="s">
        <v>52</v>
      </c>
      <c r="J3" s="46" t="s">
        <v>58</v>
      </c>
      <c r="K3" s="43"/>
      <c r="L3" s="43"/>
      <c r="M3" s="50" t="s">
        <v>743</v>
      </c>
      <c r="O3" s="43" t="s">
        <v>744</v>
      </c>
    </row>
    <row r="4" ht="28.5" hidden="1" customHeight="1">
      <c r="A4" s="2" t="s">
        <v>745</v>
      </c>
      <c r="B4" s="44">
        <v>45228.0</v>
      </c>
      <c r="C4" s="44">
        <v>45302.0</v>
      </c>
      <c r="D4" s="2">
        <v>4.7</v>
      </c>
      <c r="E4" s="13">
        <v>4.0E-4</v>
      </c>
      <c r="H4" s="43" t="s">
        <v>746</v>
      </c>
      <c r="I4" s="36"/>
      <c r="J4" s="36"/>
      <c r="K4" s="49"/>
      <c r="L4" s="49"/>
      <c r="M4" s="49"/>
      <c r="O4" s="49"/>
    </row>
    <row r="5" ht="28.5" hidden="1" customHeight="1">
      <c r="A5" s="2" t="s">
        <v>747</v>
      </c>
      <c r="B5" s="44">
        <v>45226.0</v>
      </c>
      <c r="C5" s="44">
        <v>45302.0</v>
      </c>
      <c r="D5" s="2">
        <v>7.0</v>
      </c>
      <c r="E5" s="13">
        <v>4.0E-4</v>
      </c>
      <c r="H5" s="43" t="s">
        <v>748</v>
      </c>
      <c r="I5" s="36"/>
      <c r="J5" s="36"/>
      <c r="K5" s="49"/>
      <c r="L5" s="49"/>
      <c r="M5" s="49"/>
      <c r="O5" s="49"/>
    </row>
    <row r="6" ht="28.5" hidden="1" customHeight="1">
      <c r="A6" s="2" t="s">
        <v>749</v>
      </c>
      <c r="B6" s="44">
        <v>45215.0</v>
      </c>
      <c r="C6" s="44">
        <v>45218.0</v>
      </c>
      <c r="D6" s="2">
        <v>7.8</v>
      </c>
      <c r="E6" s="13">
        <v>4.0E-4</v>
      </c>
      <c r="H6" s="43"/>
      <c r="I6" s="36"/>
      <c r="J6" s="36"/>
      <c r="K6" s="49"/>
      <c r="L6" s="49"/>
      <c r="M6" s="49"/>
      <c r="O6" s="49"/>
    </row>
    <row r="7" ht="28.5" hidden="1" customHeight="1">
      <c r="A7" s="2" t="s">
        <v>750</v>
      </c>
      <c r="B7" s="44">
        <v>45214.0</v>
      </c>
      <c r="C7" s="44">
        <v>45302.0</v>
      </c>
      <c r="D7" s="2">
        <v>7.5</v>
      </c>
      <c r="E7" s="13">
        <v>5.0E-4</v>
      </c>
      <c r="H7" s="43" t="s">
        <v>751</v>
      </c>
      <c r="I7" s="46" t="s">
        <v>52</v>
      </c>
      <c r="J7" s="46" t="s">
        <v>69</v>
      </c>
      <c r="K7" s="43"/>
      <c r="L7" s="43"/>
      <c r="M7" s="50" t="s">
        <v>752</v>
      </c>
      <c r="O7" s="43" t="s">
        <v>753</v>
      </c>
    </row>
    <row r="8" ht="28.5" hidden="1" customHeight="1">
      <c r="A8" s="2" t="s">
        <v>754</v>
      </c>
      <c r="B8" s="44">
        <v>45213.0</v>
      </c>
      <c r="C8" s="44">
        <v>45302.0</v>
      </c>
      <c r="D8" s="2">
        <v>6.4</v>
      </c>
      <c r="E8" s="13">
        <v>4.0E-4</v>
      </c>
      <c r="H8" s="43" t="s">
        <v>755</v>
      </c>
      <c r="I8" s="36"/>
      <c r="J8" s="36"/>
      <c r="K8" s="49"/>
      <c r="L8" s="49"/>
      <c r="M8" s="49"/>
      <c r="O8" s="49"/>
    </row>
    <row r="9" ht="28.5" hidden="1" customHeight="1">
      <c r="A9" s="2" t="s">
        <v>756</v>
      </c>
      <c r="B9" s="44">
        <v>45213.0</v>
      </c>
      <c r="C9" s="44">
        <v>45299.0</v>
      </c>
      <c r="D9" s="2">
        <v>5.5</v>
      </c>
      <c r="E9" s="13">
        <v>4.0E-4</v>
      </c>
      <c r="H9" s="43" t="s">
        <v>757</v>
      </c>
      <c r="I9" s="46" t="s">
        <v>52</v>
      </c>
      <c r="J9" s="51" t="s">
        <v>69</v>
      </c>
      <c r="K9" s="43"/>
      <c r="L9" s="43"/>
      <c r="M9" s="50" t="s">
        <v>758</v>
      </c>
      <c r="O9" s="43" t="s">
        <v>753</v>
      </c>
    </row>
    <row r="10" ht="28.5" hidden="1" customHeight="1">
      <c r="A10" s="2" t="s">
        <v>759</v>
      </c>
      <c r="B10" s="44">
        <v>45198.0</v>
      </c>
      <c r="C10" s="44">
        <v>45312.0</v>
      </c>
      <c r="D10" s="2">
        <v>8.8</v>
      </c>
      <c r="E10" s="13">
        <v>0.0029</v>
      </c>
      <c r="H10" s="43" t="s">
        <v>760</v>
      </c>
      <c r="I10" s="36"/>
      <c r="J10" s="52"/>
      <c r="K10" s="49"/>
      <c r="L10" s="49"/>
      <c r="M10" s="49"/>
      <c r="O10" s="49"/>
    </row>
    <row r="11" ht="28.5" hidden="1" customHeight="1">
      <c r="A11" s="2" t="s">
        <v>761</v>
      </c>
      <c r="B11" s="44">
        <v>45197.0</v>
      </c>
      <c r="C11" s="44">
        <v>45223.0</v>
      </c>
      <c r="D11" s="2">
        <v>4.7</v>
      </c>
      <c r="E11" s="13">
        <v>4.0E-4</v>
      </c>
      <c r="H11" s="43" t="s">
        <v>762</v>
      </c>
      <c r="I11" s="36"/>
      <c r="J11" s="52"/>
      <c r="K11" s="49"/>
      <c r="L11" s="49"/>
      <c r="M11" s="49"/>
      <c r="O11" s="49"/>
    </row>
    <row r="12" ht="28.5" hidden="1" customHeight="1">
      <c r="A12" s="2" t="s">
        <v>763</v>
      </c>
      <c r="B12" s="44">
        <v>45204.0</v>
      </c>
      <c r="C12" s="44">
        <v>45302.0</v>
      </c>
      <c r="D12" s="2">
        <v>6.5</v>
      </c>
      <c r="E12" s="13">
        <v>4.0E-4</v>
      </c>
      <c r="H12" s="43" t="s">
        <v>764</v>
      </c>
      <c r="I12" s="36"/>
      <c r="J12" s="52"/>
      <c r="K12" s="49"/>
      <c r="L12" s="49"/>
      <c r="M12" s="49"/>
      <c r="O12" s="49"/>
    </row>
    <row r="13" ht="28.5" hidden="1" customHeight="1">
      <c r="A13" s="2" t="s">
        <v>765</v>
      </c>
      <c r="B13" s="44">
        <v>45204.0</v>
      </c>
      <c r="C13" s="44">
        <v>45302.0</v>
      </c>
      <c r="D13" s="2">
        <v>5.5</v>
      </c>
      <c r="E13" s="13">
        <v>4.0E-4</v>
      </c>
      <c r="H13" s="43" t="s">
        <v>766</v>
      </c>
      <c r="I13" s="36"/>
      <c r="J13" s="36"/>
      <c r="K13" s="49"/>
      <c r="L13" s="49"/>
      <c r="M13" s="49"/>
      <c r="O13" s="49"/>
    </row>
    <row r="14" ht="28.5" hidden="1" customHeight="1">
      <c r="A14" s="2" t="s">
        <v>767</v>
      </c>
      <c r="B14" s="44">
        <v>45194.0</v>
      </c>
      <c r="C14" s="44">
        <v>45195.0</v>
      </c>
      <c r="D14" s="2">
        <v>7.8</v>
      </c>
      <c r="E14" s="13">
        <v>4.0E-4</v>
      </c>
      <c r="H14" s="43" t="s">
        <v>768</v>
      </c>
      <c r="I14" s="36"/>
      <c r="J14" s="52"/>
      <c r="K14" s="49"/>
      <c r="L14" s="49"/>
      <c r="M14" s="49"/>
      <c r="O14" s="49"/>
    </row>
    <row r="15" ht="28.5" hidden="1" customHeight="1">
      <c r="A15" s="32" t="s">
        <v>769</v>
      </c>
      <c r="B15" s="53">
        <v>45212.0</v>
      </c>
      <c r="C15" s="53">
        <v>45259.0</v>
      </c>
      <c r="D15" s="32">
        <v>5.5</v>
      </c>
      <c r="E15" s="54">
        <v>4.0E-4</v>
      </c>
      <c r="F15" s="34"/>
      <c r="G15" s="34"/>
      <c r="H15" s="55" t="s">
        <v>770</v>
      </c>
      <c r="I15" s="36"/>
      <c r="J15" s="52"/>
      <c r="K15" s="56"/>
      <c r="L15" s="56"/>
      <c r="M15" s="56"/>
      <c r="N15" s="34"/>
      <c r="O15" s="56"/>
      <c r="P15" s="34"/>
      <c r="Q15" s="34"/>
      <c r="R15" s="34"/>
      <c r="S15" s="34"/>
      <c r="T15" s="34"/>
      <c r="U15" s="34"/>
      <c r="V15" s="34"/>
      <c r="W15" s="34"/>
      <c r="X15" s="34"/>
      <c r="Y15" s="34"/>
      <c r="Z15" s="34"/>
    </row>
    <row r="16" ht="28.5" hidden="1" customHeight="1">
      <c r="A16" s="32" t="s">
        <v>771</v>
      </c>
      <c r="B16" s="53">
        <v>45215.0</v>
      </c>
      <c r="C16" s="53">
        <v>45295.0</v>
      </c>
      <c r="D16" s="32">
        <v>6.3</v>
      </c>
      <c r="E16" s="54">
        <v>4.0E-4</v>
      </c>
      <c r="F16" s="34"/>
      <c r="G16" s="34"/>
      <c r="H16" s="55" t="s">
        <v>772</v>
      </c>
      <c r="I16" s="36"/>
      <c r="J16" s="52"/>
      <c r="K16" s="56"/>
      <c r="L16" s="56"/>
      <c r="M16" s="56"/>
      <c r="N16" s="34"/>
      <c r="O16" s="56"/>
      <c r="P16" s="34"/>
      <c r="Q16" s="34"/>
      <c r="R16" s="34"/>
      <c r="S16" s="34"/>
      <c r="T16" s="34"/>
      <c r="U16" s="34"/>
      <c r="V16" s="34"/>
      <c r="W16" s="34"/>
      <c r="X16" s="34"/>
      <c r="Y16" s="34"/>
      <c r="Z16" s="34"/>
    </row>
    <row r="17" ht="28.5" hidden="1" customHeight="1">
      <c r="A17" s="2" t="s">
        <v>773</v>
      </c>
      <c r="B17" s="44">
        <v>45152.0</v>
      </c>
      <c r="C17" s="44">
        <v>45179.0</v>
      </c>
      <c r="D17" s="2">
        <v>7.8</v>
      </c>
      <c r="E17" s="13">
        <v>4.0E-4</v>
      </c>
      <c r="H17" s="43" t="s">
        <v>774</v>
      </c>
      <c r="I17" s="57"/>
      <c r="J17" s="52"/>
      <c r="K17" s="49"/>
      <c r="L17" s="49"/>
      <c r="M17" s="49"/>
      <c r="O17" s="49"/>
    </row>
    <row r="18" ht="28.5" hidden="1" customHeight="1">
      <c r="A18" s="58" t="s">
        <v>775</v>
      </c>
      <c r="B18" s="59">
        <v>45239.0</v>
      </c>
      <c r="C18" s="59">
        <v>45246.0</v>
      </c>
      <c r="D18" s="58">
        <v>7.5</v>
      </c>
      <c r="E18" s="60">
        <v>4.0E-4</v>
      </c>
      <c r="F18" s="61"/>
      <c r="G18" s="61"/>
      <c r="H18" s="55" t="s">
        <v>776</v>
      </c>
      <c r="I18" s="62" t="s">
        <v>52</v>
      </c>
      <c r="J18" s="51" t="s">
        <v>58</v>
      </c>
      <c r="K18" s="63"/>
      <c r="L18" s="63"/>
      <c r="M18" s="64" t="s">
        <v>777</v>
      </c>
      <c r="N18" s="61"/>
      <c r="O18" s="65" t="s">
        <v>778</v>
      </c>
      <c r="P18" s="61"/>
      <c r="Q18" s="61"/>
      <c r="R18" s="61"/>
      <c r="S18" s="61"/>
      <c r="T18" s="61"/>
      <c r="U18" s="61"/>
      <c r="V18" s="61"/>
      <c r="W18" s="61"/>
      <c r="X18" s="61"/>
      <c r="Y18" s="61"/>
      <c r="Z18" s="61"/>
    </row>
    <row r="19" ht="28.5" hidden="1" customHeight="1">
      <c r="A19" s="32" t="s">
        <v>779</v>
      </c>
      <c r="B19" s="53">
        <v>45208.0</v>
      </c>
      <c r="C19" s="53">
        <v>45302.0</v>
      </c>
      <c r="D19" s="32">
        <v>4.4</v>
      </c>
      <c r="E19" s="54">
        <v>5.0E-4</v>
      </c>
      <c r="F19" s="34"/>
      <c r="G19" s="34"/>
      <c r="H19" s="55" t="s">
        <v>780</v>
      </c>
      <c r="I19" s="57"/>
      <c r="J19" s="52"/>
      <c r="K19" s="56"/>
      <c r="L19" s="56"/>
      <c r="M19" s="56"/>
      <c r="N19" s="34"/>
      <c r="O19" s="56"/>
      <c r="P19" s="34"/>
      <c r="Q19" s="34"/>
      <c r="R19" s="34"/>
      <c r="S19" s="34"/>
      <c r="T19" s="34"/>
      <c r="U19" s="34"/>
      <c r="V19" s="34"/>
      <c r="W19" s="34"/>
      <c r="X19" s="34"/>
      <c r="Y19" s="34"/>
      <c r="Z19" s="34"/>
    </row>
    <row r="20" ht="28.5" hidden="1" customHeight="1">
      <c r="A20" s="32" t="s">
        <v>781</v>
      </c>
      <c r="B20" s="53">
        <v>45208.0</v>
      </c>
      <c r="C20" s="53">
        <v>45302.0</v>
      </c>
      <c r="D20" s="32">
        <v>6.1</v>
      </c>
      <c r="E20" s="54">
        <v>5.0E-4</v>
      </c>
      <c r="F20" s="34"/>
      <c r="G20" s="34"/>
      <c r="H20" s="55" t="s">
        <v>782</v>
      </c>
      <c r="I20" s="36"/>
      <c r="J20" s="36"/>
      <c r="K20" s="56"/>
      <c r="L20" s="56"/>
      <c r="M20" s="56"/>
      <c r="N20" s="34"/>
      <c r="O20" s="56"/>
      <c r="P20" s="34"/>
      <c r="Q20" s="34"/>
      <c r="R20" s="34"/>
      <c r="S20" s="34"/>
      <c r="T20" s="34"/>
      <c r="U20" s="34"/>
      <c r="V20" s="34"/>
      <c r="W20" s="34"/>
      <c r="X20" s="34"/>
      <c r="Y20" s="34"/>
      <c r="Z20" s="34"/>
    </row>
    <row r="21" ht="28.5" hidden="1" customHeight="1">
      <c r="A21" s="32" t="s">
        <v>783</v>
      </c>
      <c r="B21" s="53">
        <v>45208.0</v>
      </c>
      <c r="C21" s="53">
        <v>45302.0</v>
      </c>
      <c r="D21" s="32">
        <v>6.7</v>
      </c>
      <c r="E21" s="54">
        <v>5.0E-4</v>
      </c>
      <c r="F21" s="34"/>
      <c r="G21" s="34"/>
      <c r="H21" s="55" t="s">
        <v>784</v>
      </c>
      <c r="I21" s="57"/>
      <c r="J21" s="52"/>
      <c r="K21" s="56"/>
      <c r="L21" s="56"/>
      <c r="M21" s="56"/>
      <c r="N21" s="34"/>
      <c r="O21" s="56"/>
      <c r="P21" s="34"/>
      <c r="Q21" s="34"/>
      <c r="R21" s="34"/>
      <c r="S21" s="34"/>
      <c r="T21" s="34"/>
      <c r="U21" s="34"/>
      <c r="V21" s="34"/>
      <c r="W21" s="34"/>
      <c r="X21" s="34"/>
      <c r="Y21" s="34"/>
      <c r="Z21" s="34"/>
    </row>
    <row r="22" ht="28.5" hidden="1" customHeight="1">
      <c r="A22" s="32" t="s">
        <v>785</v>
      </c>
      <c r="B22" s="53">
        <v>45203.0</v>
      </c>
      <c r="C22" s="53">
        <v>45316.0</v>
      </c>
      <c r="D22" s="32">
        <v>8.2</v>
      </c>
      <c r="E22" s="54">
        <v>5.0E-4</v>
      </c>
      <c r="F22" s="34"/>
      <c r="G22" s="34"/>
      <c r="H22" s="55" t="s">
        <v>786</v>
      </c>
      <c r="I22" s="57"/>
      <c r="J22" s="52"/>
      <c r="K22" s="56"/>
      <c r="L22" s="56"/>
      <c r="M22" s="56"/>
      <c r="N22" s="34"/>
      <c r="O22" s="56"/>
      <c r="P22" s="34"/>
      <c r="Q22" s="34"/>
      <c r="R22" s="34"/>
      <c r="S22" s="34"/>
      <c r="T22" s="34"/>
      <c r="U22" s="34"/>
      <c r="V22" s="34"/>
      <c r="W22" s="34"/>
      <c r="X22" s="34"/>
      <c r="Y22" s="34"/>
      <c r="Z22" s="34"/>
    </row>
    <row r="23" ht="28.5" hidden="1" customHeight="1">
      <c r="A23" s="32" t="s">
        <v>787</v>
      </c>
      <c r="B23" s="53">
        <v>45208.0</v>
      </c>
      <c r="C23" s="53">
        <v>45302.0</v>
      </c>
      <c r="D23" s="32">
        <v>6.0</v>
      </c>
      <c r="E23" s="54">
        <v>4.0E-4</v>
      </c>
      <c r="F23" s="34"/>
      <c r="G23" s="34"/>
      <c r="H23" s="55" t="s">
        <v>788</v>
      </c>
      <c r="I23" s="57"/>
      <c r="J23" s="52"/>
      <c r="K23" s="56"/>
      <c r="L23" s="56"/>
      <c r="M23" s="56"/>
      <c r="N23" s="34"/>
      <c r="O23" s="56"/>
      <c r="P23" s="34"/>
      <c r="Q23" s="34"/>
      <c r="R23" s="34"/>
      <c r="S23" s="34"/>
      <c r="T23" s="34"/>
      <c r="U23" s="34"/>
      <c r="V23" s="34"/>
      <c r="W23" s="34"/>
      <c r="X23" s="34"/>
      <c r="Y23" s="34"/>
      <c r="Z23" s="34"/>
    </row>
    <row r="24" ht="28.5" hidden="1" customHeight="1">
      <c r="A24" s="2" t="s">
        <v>789</v>
      </c>
      <c r="B24" s="44">
        <v>45125.0</v>
      </c>
      <c r="C24" s="44">
        <v>45169.0</v>
      </c>
      <c r="D24" s="2">
        <v>9.1</v>
      </c>
      <c r="E24" s="13">
        <v>6.0E-4</v>
      </c>
      <c r="H24" s="43" t="s">
        <v>790</v>
      </c>
      <c r="I24" s="36"/>
      <c r="J24" s="36"/>
      <c r="K24" s="49"/>
      <c r="L24" s="49"/>
      <c r="M24" s="49"/>
      <c r="O24" s="49"/>
    </row>
    <row r="25" ht="28.5" hidden="1" customHeight="1">
      <c r="A25" s="2" t="s">
        <v>791</v>
      </c>
      <c r="B25" s="44">
        <v>45125.0</v>
      </c>
      <c r="C25" s="44">
        <v>45134.0</v>
      </c>
      <c r="D25" s="2">
        <v>9.1</v>
      </c>
      <c r="E25" s="13">
        <v>6.0E-4</v>
      </c>
      <c r="H25" s="43" t="s">
        <v>792</v>
      </c>
      <c r="I25" s="36"/>
      <c r="J25" s="52"/>
      <c r="K25" s="49"/>
      <c r="L25" s="49"/>
      <c r="M25" s="49"/>
      <c r="O25" s="49"/>
    </row>
    <row r="26" ht="28.5" hidden="1" customHeight="1">
      <c r="A26" s="2" t="s">
        <v>793</v>
      </c>
      <c r="B26" s="44">
        <v>45125.0</v>
      </c>
      <c r="C26" s="44">
        <v>45169.0</v>
      </c>
      <c r="D26" s="2">
        <v>9.1</v>
      </c>
      <c r="E26" s="13">
        <v>6.0E-4</v>
      </c>
      <c r="H26" s="43" t="s">
        <v>794</v>
      </c>
      <c r="I26" s="36"/>
      <c r="J26" s="36"/>
      <c r="K26" s="49"/>
      <c r="L26" s="49"/>
      <c r="M26" s="49"/>
      <c r="O26" s="49"/>
    </row>
    <row r="27" ht="28.5" hidden="1" customHeight="1">
      <c r="A27" s="2" t="s">
        <v>795</v>
      </c>
      <c r="B27" s="44">
        <v>45125.0</v>
      </c>
      <c r="C27" s="44">
        <v>45134.0</v>
      </c>
      <c r="D27" s="2">
        <v>9.8</v>
      </c>
      <c r="E27" s="13">
        <v>9.0E-4</v>
      </c>
      <c r="H27" s="43" t="s">
        <v>796</v>
      </c>
      <c r="I27" s="36"/>
      <c r="J27" s="36"/>
      <c r="K27" s="49"/>
      <c r="L27" s="49"/>
      <c r="M27" s="49"/>
      <c r="O27" s="49"/>
    </row>
    <row r="28" ht="28.5" hidden="1" customHeight="1">
      <c r="A28" s="2" t="s">
        <v>797</v>
      </c>
      <c r="B28" s="44">
        <v>45125.0</v>
      </c>
      <c r="C28" s="44">
        <v>45169.0</v>
      </c>
      <c r="D28" s="2">
        <v>9.1</v>
      </c>
      <c r="E28" s="13">
        <v>6.0E-4</v>
      </c>
      <c r="H28" s="43" t="s">
        <v>798</v>
      </c>
      <c r="I28" s="36"/>
      <c r="J28" s="36"/>
      <c r="K28" s="49"/>
      <c r="L28" s="49"/>
      <c r="M28" s="49"/>
      <c r="O28" s="49"/>
    </row>
    <row r="29" ht="28.5" hidden="1" customHeight="1">
      <c r="A29" s="2" t="s">
        <v>799</v>
      </c>
      <c r="B29" s="44">
        <v>45125.0</v>
      </c>
      <c r="C29" s="44">
        <v>45134.0</v>
      </c>
      <c r="D29" s="2">
        <v>9.8</v>
      </c>
      <c r="E29" s="13">
        <v>6.0E-4</v>
      </c>
      <c r="H29" s="43" t="s">
        <v>800</v>
      </c>
      <c r="I29" s="36"/>
      <c r="J29" s="36"/>
      <c r="K29" s="49"/>
      <c r="L29" s="49"/>
      <c r="M29" s="49"/>
      <c r="O29" s="49"/>
    </row>
    <row r="30" ht="28.5" hidden="1" customHeight="1">
      <c r="A30" s="2" t="s">
        <v>801</v>
      </c>
      <c r="B30" s="44">
        <v>45125.0</v>
      </c>
      <c r="C30" s="44">
        <v>45184.0</v>
      </c>
      <c r="D30" s="2">
        <v>9.1</v>
      </c>
      <c r="E30" s="13">
        <v>6.0E-4</v>
      </c>
      <c r="H30" s="43" t="s">
        <v>802</v>
      </c>
      <c r="I30" s="36"/>
      <c r="J30" s="36"/>
      <c r="K30" s="49"/>
      <c r="L30" s="49"/>
      <c r="M30" s="49"/>
      <c r="O30" s="49"/>
    </row>
    <row r="31" ht="28.5" customHeight="1">
      <c r="A31" s="2" t="s">
        <v>803</v>
      </c>
      <c r="B31" s="44">
        <v>45124.0</v>
      </c>
      <c r="C31" s="44">
        <v>45134.0</v>
      </c>
      <c r="D31" s="2">
        <v>5.5</v>
      </c>
      <c r="E31" s="13">
        <v>4.0E-4</v>
      </c>
      <c r="H31" s="43" t="s">
        <v>804</v>
      </c>
      <c r="I31" s="46" t="s">
        <v>53</v>
      </c>
      <c r="J31" s="46" t="s">
        <v>66</v>
      </c>
      <c r="K31" s="66"/>
      <c r="L31" s="66" t="s">
        <v>805</v>
      </c>
      <c r="M31" s="67" t="s">
        <v>806</v>
      </c>
      <c r="O31" s="49"/>
    </row>
    <row r="32" ht="28.5" hidden="1" customHeight="1">
      <c r="A32" s="2" t="s">
        <v>807</v>
      </c>
      <c r="B32" s="44">
        <v>45113.0</v>
      </c>
      <c r="C32" s="44">
        <v>45176.0</v>
      </c>
      <c r="D32" s="2">
        <v>5.5</v>
      </c>
      <c r="E32" s="13">
        <v>5.0E-4</v>
      </c>
      <c r="H32" s="43" t="s">
        <v>808</v>
      </c>
      <c r="I32" s="36"/>
      <c r="J32" s="36"/>
      <c r="K32" s="49"/>
      <c r="L32" s="49"/>
      <c r="M32" s="49"/>
      <c r="O32" s="49"/>
    </row>
    <row r="33" ht="28.5" hidden="1" customHeight="1">
      <c r="A33" s="2" t="s">
        <v>809</v>
      </c>
      <c r="B33" s="44">
        <v>45113.0</v>
      </c>
      <c r="C33" s="44">
        <v>45119.0</v>
      </c>
      <c r="D33" s="2">
        <v>4.6</v>
      </c>
      <c r="E33" s="13">
        <v>5.0E-4</v>
      </c>
      <c r="H33" s="43" t="s">
        <v>810</v>
      </c>
      <c r="I33" s="46" t="s">
        <v>52</v>
      </c>
      <c r="J33" s="46" t="s">
        <v>69</v>
      </c>
      <c r="K33" s="43"/>
      <c r="L33" s="43"/>
      <c r="M33" s="50" t="s">
        <v>811</v>
      </c>
      <c r="O33" s="49"/>
    </row>
    <row r="34" ht="28.5" hidden="1" customHeight="1">
      <c r="A34" s="2" t="s">
        <v>812</v>
      </c>
      <c r="B34" s="44">
        <v>45095.0</v>
      </c>
      <c r="C34" s="44">
        <v>45141.0</v>
      </c>
      <c r="D34" s="2">
        <v>7.0</v>
      </c>
      <c r="E34" s="13">
        <v>4.0E-4</v>
      </c>
      <c r="H34" s="43" t="s">
        <v>813</v>
      </c>
      <c r="I34" s="46" t="s">
        <v>52</v>
      </c>
      <c r="J34" s="46" t="s">
        <v>814</v>
      </c>
      <c r="K34" s="68"/>
      <c r="L34" s="68"/>
      <c r="M34" s="69" t="s">
        <v>815</v>
      </c>
      <c r="N34" s="2" t="s">
        <v>51</v>
      </c>
      <c r="O34" s="43" t="s">
        <v>816</v>
      </c>
    </row>
    <row r="35" ht="28.5" hidden="1" customHeight="1">
      <c r="A35" s="2" t="s">
        <v>817</v>
      </c>
      <c r="B35" s="44">
        <v>45095.0</v>
      </c>
      <c r="C35" s="44">
        <v>45141.0</v>
      </c>
      <c r="D35" s="2">
        <v>7.0</v>
      </c>
      <c r="E35" s="13">
        <v>4.0E-4</v>
      </c>
      <c r="H35" s="43" t="s">
        <v>818</v>
      </c>
      <c r="I35" s="46" t="s">
        <v>52</v>
      </c>
      <c r="J35" s="51" t="s">
        <v>58</v>
      </c>
      <c r="K35" s="43"/>
      <c r="L35" s="43"/>
      <c r="M35" s="50" t="s">
        <v>819</v>
      </c>
      <c r="N35" s="2" t="s">
        <v>51</v>
      </c>
    </row>
    <row r="36" ht="28.5" hidden="1" customHeight="1">
      <c r="A36" s="2" t="s">
        <v>820</v>
      </c>
      <c r="B36" s="44">
        <v>45095.0</v>
      </c>
      <c r="C36" s="44">
        <v>45141.0</v>
      </c>
      <c r="D36" s="2">
        <v>7.0</v>
      </c>
      <c r="E36" s="13">
        <v>4.0E-4</v>
      </c>
      <c r="H36" s="43" t="s">
        <v>821</v>
      </c>
      <c r="I36" s="46" t="s">
        <v>52</v>
      </c>
      <c r="J36" s="51" t="s">
        <v>58</v>
      </c>
      <c r="K36" s="43"/>
      <c r="L36" s="43"/>
      <c r="M36" s="50" t="s">
        <v>822</v>
      </c>
      <c r="N36" s="2" t="s">
        <v>51</v>
      </c>
    </row>
    <row r="37" ht="28.5" hidden="1" customHeight="1">
      <c r="A37" s="2" t="s">
        <v>823</v>
      </c>
      <c r="B37" s="44">
        <v>45095.0</v>
      </c>
      <c r="C37" s="44">
        <v>45141.0</v>
      </c>
      <c r="D37" s="2">
        <v>7.0</v>
      </c>
      <c r="E37" s="13">
        <v>4.0E-4</v>
      </c>
      <c r="H37" s="43" t="s">
        <v>824</v>
      </c>
      <c r="I37" s="46" t="s">
        <v>52</v>
      </c>
      <c r="J37" s="51" t="s">
        <v>58</v>
      </c>
      <c r="K37" s="43"/>
      <c r="L37" s="43"/>
      <c r="M37" s="50" t="s">
        <v>825</v>
      </c>
      <c r="N37" s="2" t="s">
        <v>51</v>
      </c>
    </row>
    <row r="38" ht="28.5" hidden="1" customHeight="1">
      <c r="A38" s="2" t="s">
        <v>826</v>
      </c>
      <c r="B38" s="44">
        <v>45095.0</v>
      </c>
      <c r="C38" s="44">
        <v>45141.0</v>
      </c>
      <c r="D38" s="2">
        <v>7.0</v>
      </c>
      <c r="E38" s="13">
        <v>4.0E-4</v>
      </c>
      <c r="H38" s="43" t="s">
        <v>827</v>
      </c>
      <c r="I38" s="46" t="s">
        <v>52</v>
      </c>
      <c r="J38" s="51" t="s">
        <v>58</v>
      </c>
      <c r="K38" s="43"/>
      <c r="L38" s="43"/>
      <c r="M38" s="50" t="s">
        <v>828</v>
      </c>
      <c r="N38" s="2" t="s">
        <v>51</v>
      </c>
    </row>
    <row r="39" ht="28.5" hidden="1" customHeight="1">
      <c r="A39" s="2" t="s">
        <v>829</v>
      </c>
      <c r="B39" s="44">
        <v>45095.0</v>
      </c>
      <c r="C39" s="44">
        <v>45141.0</v>
      </c>
      <c r="D39" s="2">
        <v>7.0</v>
      </c>
      <c r="E39" s="13">
        <v>4.0E-4</v>
      </c>
      <c r="H39" s="43" t="s">
        <v>830</v>
      </c>
      <c r="I39" s="46" t="s">
        <v>52</v>
      </c>
      <c r="J39" s="51" t="s">
        <v>58</v>
      </c>
      <c r="K39" s="43"/>
      <c r="L39" s="43"/>
      <c r="M39" s="50" t="s">
        <v>831</v>
      </c>
      <c r="N39" s="2" t="s">
        <v>51</v>
      </c>
      <c r="O39" s="43" t="s">
        <v>832</v>
      </c>
    </row>
    <row r="40" ht="28.5" hidden="1" customHeight="1">
      <c r="A40" s="2" t="s">
        <v>833</v>
      </c>
      <c r="B40" s="44">
        <v>45093.0</v>
      </c>
      <c r="C40" s="44">
        <v>45180.0</v>
      </c>
      <c r="D40" s="2">
        <v>7.8</v>
      </c>
      <c r="E40" s="13">
        <v>4.0E-4</v>
      </c>
      <c r="H40" s="43" t="s">
        <v>834</v>
      </c>
      <c r="I40" s="57"/>
      <c r="J40" s="52"/>
      <c r="K40" s="49"/>
      <c r="L40" s="49"/>
      <c r="M40" s="49"/>
      <c r="O40" s="49"/>
    </row>
    <row r="41" ht="28.5" hidden="1" customHeight="1">
      <c r="A41" s="2" t="s">
        <v>835</v>
      </c>
      <c r="B41" s="44">
        <v>45112.0</v>
      </c>
      <c r="C41" s="44">
        <v>45180.0</v>
      </c>
      <c r="D41" s="2">
        <v>7.8</v>
      </c>
      <c r="E41" s="13">
        <v>5.0E-4</v>
      </c>
      <c r="H41" s="43" t="s">
        <v>836</v>
      </c>
      <c r="I41" s="36"/>
      <c r="J41" s="52"/>
      <c r="K41" s="49"/>
      <c r="L41" s="49"/>
      <c r="M41" s="49"/>
      <c r="O41" s="49"/>
    </row>
    <row r="42" ht="28.5" hidden="1" customHeight="1">
      <c r="A42" s="2" t="s">
        <v>837</v>
      </c>
      <c r="B42" s="44">
        <v>45077.0</v>
      </c>
      <c r="C42" s="44">
        <v>45134.0</v>
      </c>
      <c r="D42" s="2">
        <v>5.5</v>
      </c>
      <c r="E42" s="13">
        <v>4.0E-4</v>
      </c>
      <c r="H42" s="43" t="s">
        <v>838</v>
      </c>
      <c r="I42" s="36"/>
      <c r="J42" s="36"/>
      <c r="K42" s="49"/>
      <c r="L42" s="49"/>
      <c r="M42" s="49"/>
      <c r="O42" s="49"/>
    </row>
    <row r="43" ht="28.5" hidden="1" customHeight="1">
      <c r="A43" s="2" t="s">
        <v>839</v>
      </c>
      <c r="B43" s="44">
        <v>45131.0</v>
      </c>
      <c r="C43" s="44">
        <v>45140.0</v>
      </c>
      <c r="D43" s="2">
        <v>6.7</v>
      </c>
      <c r="E43" s="13">
        <v>5.0E-4</v>
      </c>
      <c r="H43" s="43" t="s">
        <v>840</v>
      </c>
      <c r="I43" s="46" t="s">
        <v>52</v>
      </c>
      <c r="J43" s="51" t="s">
        <v>58</v>
      </c>
      <c r="K43" s="43"/>
      <c r="L43" s="43"/>
      <c r="M43" s="50" t="s">
        <v>841</v>
      </c>
      <c r="O43" s="43" t="s">
        <v>842</v>
      </c>
    </row>
    <row r="44" ht="28.5" hidden="1" customHeight="1">
      <c r="A44" s="2" t="s">
        <v>843</v>
      </c>
      <c r="B44" s="44">
        <v>45131.0</v>
      </c>
      <c r="C44" s="44">
        <v>45140.0</v>
      </c>
      <c r="D44" s="2">
        <v>6.7</v>
      </c>
      <c r="E44" s="13">
        <v>5.0E-4</v>
      </c>
      <c r="H44" s="43" t="s">
        <v>844</v>
      </c>
      <c r="I44" s="46" t="s">
        <v>52</v>
      </c>
      <c r="J44" s="51" t="s">
        <v>58</v>
      </c>
      <c r="K44" s="43"/>
      <c r="L44" s="43"/>
      <c r="M44" s="50" t="s">
        <v>841</v>
      </c>
      <c r="O44" s="43" t="s">
        <v>842</v>
      </c>
    </row>
    <row r="45" ht="28.5" hidden="1" customHeight="1">
      <c r="A45" s="2" t="s">
        <v>845</v>
      </c>
      <c r="B45" s="44">
        <v>45068.0</v>
      </c>
      <c r="C45" s="44">
        <v>45072.0</v>
      </c>
      <c r="D45" s="2">
        <v>4.7</v>
      </c>
      <c r="E45" s="13">
        <v>4.0E-4</v>
      </c>
      <c r="H45" s="43" t="s">
        <v>846</v>
      </c>
      <c r="I45" s="46" t="s">
        <v>52</v>
      </c>
      <c r="J45" s="51" t="s">
        <v>58</v>
      </c>
      <c r="K45" s="43"/>
      <c r="L45" s="43"/>
      <c r="M45" s="50" t="s">
        <v>847</v>
      </c>
      <c r="N45" s="2" t="s">
        <v>51</v>
      </c>
      <c r="O45" s="43" t="s">
        <v>848</v>
      </c>
    </row>
    <row r="46" ht="28.5" hidden="1" customHeight="1">
      <c r="A46" s="2" t="s">
        <v>849</v>
      </c>
      <c r="B46" s="44">
        <v>45067.0</v>
      </c>
      <c r="C46" s="44">
        <v>45152.0</v>
      </c>
      <c r="D46" s="2">
        <v>4.4</v>
      </c>
      <c r="E46" s="13">
        <v>4.0E-4</v>
      </c>
      <c r="H46" s="43" t="s">
        <v>850</v>
      </c>
      <c r="I46" s="46" t="s">
        <v>51</v>
      </c>
      <c r="J46" s="46" t="s">
        <v>60</v>
      </c>
      <c r="K46" s="43"/>
      <c r="L46" s="43"/>
      <c r="M46" s="50" t="s">
        <v>851</v>
      </c>
      <c r="O46" s="49"/>
    </row>
    <row r="47" ht="28.5" hidden="1" customHeight="1">
      <c r="A47" s="2" t="s">
        <v>852</v>
      </c>
      <c r="B47" s="44">
        <v>45064.0</v>
      </c>
      <c r="C47" s="44">
        <v>45072.0</v>
      </c>
      <c r="D47" s="2">
        <v>6.4</v>
      </c>
      <c r="E47" s="13">
        <v>5.0E-4</v>
      </c>
      <c r="H47" s="43" t="s">
        <v>853</v>
      </c>
      <c r="I47" s="46" t="s">
        <v>52</v>
      </c>
      <c r="J47" s="46" t="s">
        <v>58</v>
      </c>
      <c r="K47" s="43"/>
      <c r="L47" s="43"/>
      <c r="M47" s="50" t="s">
        <v>854</v>
      </c>
      <c r="N47" s="2" t="s">
        <v>51</v>
      </c>
      <c r="O47" s="43" t="s">
        <v>848</v>
      </c>
    </row>
    <row r="48" ht="28.5" hidden="1" customHeight="1">
      <c r="A48" s="32" t="s">
        <v>855</v>
      </c>
      <c r="B48" s="53">
        <v>45201.0</v>
      </c>
      <c r="C48" s="53">
        <v>45202.0</v>
      </c>
      <c r="D48" s="32">
        <v>7.5</v>
      </c>
      <c r="E48" s="54">
        <v>6.0E-4</v>
      </c>
      <c r="F48" s="34"/>
      <c r="G48" s="34"/>
      <c r="H48" s="55" t="s">
        <v>856</v>
      </c>
      <c r="I48" s="36"/>
      <c r="J48" s="36"/>
      <c r="K48" s="56"/>
      <c r="L48" s="56"/>
      <c r="M48" s="56"/>
      <c r="N48" s="34"/>
      <c r="O48" s="56"/>
      <c r="P48" s="34"/>
      <c r="Q48" s="34"/>
      <c r="R48" s="34"/>
      <c r="S48" s="34"/>
      <c r="T48" s="34"/>
      <c r="U48" s="34"/>
      <c r="V48" s="34"/>
      <c r="W48" s="34"/>
      <c r="X48" s="34"/>
      <c r="Y48" s="34"/>
      <c r="Z48" s="34"/>
    </row>
    <row r="49" ht="28.5" hidden="1" customHeight="1">
      <c r="A49" s="2" t="s">
        <v>857</v>
      </c>
      <c r="B49" s="44">
        <v>45173.0</v>
      </c>
      <c r="C49" s="44">
        <v>45176.0</v>
      </c>
      <c r="D49" s="2">
        <v>4.4</v>
      </c>
      <c r="E49" s="13">
        <v>4.0E-4</v>
      </c>
      <c r="H49" s="43" t="s">
        <v>858</v>
      </c>
      <c r="I49" s="46" t="s">
        <v>52</v>
      </c>
      <c r="J49" s="46" t="s">
        <v>69</v>
      </c>
      <c r="K49" s="49"/>
      <c r="L49" s="49"/>
      <c r="M49" s="49"/>
      <c r="O49" s="49"/>
    </row>
    <row r="50" ht="28.5" hidden="1" customHeight="1">
      <c r="A50" s="2" t="s">
        <v>859</v>
      </c>
      <c r="B50" s="44">
        <v>45051.0</v>
      </c>
      <c r="C50" s="44">
        <v>45057.0</v>
      </c>
      <c r="D50" s="2">
        <v>6.7</v>
      </c>
      <c r="E50" s="13">
        <v>4.0E-4</v>
      </c>
      <c r="H50" s="43" t="s">
        <v>860</v>
      </c>
      <c r="I50" s="36"/>
      <c r="J50" s="36"/>
      <c r="K50" s="49"/>
      <c r="L50" s="49"/>
      <c r="M50" s="49"/>
      <c r="O50" s="49"/>
    </row>
    <row r="51" ht="28.5" hidden="1" customHeight="1">
      <c r="A51" s="2" t="s">
        <v>861</v>
      </c>
      <c r="B51" s="44">
        <v>45131.0</v>
      </c>
      <c r="C51" s="44">
        <v>45184.0</v>
      </c>
      <c r="D51" s="2">
        <v>8.1</v>
      </c>
      <c r="E51" s="13">
        <v>0.0022</v>
      </c>
      <c r="H51" s="43" t="s">
        <v>862</v>
      </c>
      <c r="I51" s="36"/>
      <c r="J51" s="36"/>
      <c r="K51" s="49"/>
      <c r="L51" s="49"/>
      <c r="M51" s="49"/>
      <c r="O51" s="49"/>
    </row>
    <row r="52" ht="28.5" hidden="1" customHeight="1">
      <c r="A52" s="2" t="s">
        <v>863</v>
      </c>
      <c r="B52" s="44">
        <v>45131.0</v>
      </c>
      <c r="C52" s="44">
        <v>45184.0</v>
      </c>
      <c r="D52" s="2">
        <v>8.1</v>
      </c>
      <c r="E52" s="13">
        <v>0.0022</v>
      </c>
      <c r="H52" s="43" t="s">
        <v>864</v>
      </c>
      <c r="I52" s="36"/>
      <c r="J52" s="36"/>
      <c r="K52" s="49"/>
      <c r="L52" s="49"/>
      <c r="M52" s="49"/>
      <c r="O52" s="49"/>
    </row>
    <row r="53" ht="28.5" hidden="1" customHeight="1">
      <c r="A53" s="2" t="s">
        <v>865</v>
      </c>
      <c r="B53" s="44">
        <v>45117.0</v>
      </c>
      <c r="C53" s="44">
        <v>45124.0</v>
      </c>
      <c r="D53" s="2">
        <v>9.8</v>
      </c>
      <c r="E53" s="13">
        <v>0.0022</v>
      </c>
      <c r="H53" s="43" t="s">
        <v>866</v>
      </c>
      <c r="I53" s="36"/>
      <c r="J53" s="36"/>
      <c r="K53" s="49"/>
      <c r="L53" s="49"/>
      <c r="M53" s="49"/>
      <c r="O53" s="49"/>
    </row>
    <row r="54" ht="28.5" hidden="1" customHeight="1">
      <c r="A54" s="2" t="s">
        <v>867</v>
      </c>
      <c r="B54" s="44">
        <v>45131.0</v>
      </c>
      <c r="C54" s="44">
        <v>45140.0</v>
      </c>
      <c r="D54" s="2">
        <v>7.5</v>
      </c>
      <c r="E54" s="13">
        <v>0.0024</v>
      </c>
      <c r="H54" s="43" t="s">
        <v>868</v>
      </c>
      <c r="I54" s="36"/>
      <c r="J54" s="52"/>
      <c r="K54" s="49"/>
      <c r="L54" s="49"/>
      <c r="M54" s="49"/>
      <c r="O54" s="49"/>
    </row>
    <row r="55" ht="28.5" hidden="1" customHeight="1">
      <c r="A55" s="2" t="s">
        <v>869</v>
      </c>
      <c r="B55" s="44">
        <v>45117.0</v>
      </c>
      <c r="C55" s="44">
        <v>45124.0</v>
      </c>
      <c r="D55" s="2">
        <v>9.0</v>
      </c>
      <c r="E55" s="13">
        <v>0.0022</v>
      </c>
      <c r="H55" s="43" t="s">
        <v>870</v>
      </c>
      <c r="I55" s="36"/>
      <c r="J55" s="36"/>
      <c r="K55" s="49"/>
      <c r="L55" s="49"/>
      <c r="M55" s="49"/>
      <c r="O55" s="49"/>
    </row>
    <row r="56" ht="28.5" hidden="1" customHeight="1">
      <c r="A56" s="2" t="s">
        <v>871</v>
      </c>
      <c r="B56" s="44">
        <v>45131.0</v>
      </c>
      <c r="C56" s="44">
        <v>45184.0</v>
      </c>
      <c r="D56" s="2">
        <v>7.5</v>
      </c>
      <c r="E56" s="13">
        <v>0.0052</v>
      </c>
      <c r="H56" s="43" t="s">
        <v>872</v>
      </c>
      <c r="I56" s="36"/>
      <c r="J56" s="36"/>
      <c r="K56" s="49"/>
      <c r="L56" s="49"/>
      <c r="M56" s="49"/>
      <c r="O56" s="49"/>
    </row>
    <row r="57" ht="28.5" hidden="1" customHeight="1">
      <c r="A57" s="2" t="s">
        <v>873</v>
      </c>
      <c r="B57" s="44">
        <v>45131.0</v>
      </c>
      <c r="C57" s="44">
        <v>45184.0</v>
      </c>
      <c r="D57" s="2">
        <v>7.5</v>
      </c>
      <c r="E57" s="13">
        <v>0.0052</v>
      </c>
      <c r="H57" s="43" t="s">
        <v>874</v>
      </c>
      <c r="I57" s="36"/>
      <c r="J57" s="52"/>
      <c r="K57" s="49"/>
      <c r="L57" s="49"/>
      <c r="M57" s="49"/>
      <c r="O57" s="49"/>
    </row>
    <row r="58" ht="28.5" hidden="1" customHeight="1">
      <c r="A58" s="2" t="s">
        <v>875</v>
      </c>
      <c r="B58" s="44">
        <v>45054.0</v>
      </c>
      <c r="C58" s="44">
        <v>45134.0</v>
      </c>
      <c r="D58" s="2">
        <v>7.8</v>
      </c>
      <c r="E58" s="13">
        <v>4.0E-4</v>
      </c>
      <c r="H58" s="43" t="s">
        <v>876</v>
      </c>
      <c r="I58" s="36"/>
      <c r="J58" s="52"/>
      <c r="K58" s="49"/>
      <c r="L58" s="49"/>
      <c r="M58" s="49"/>
      <c r="O58" s="49"/>
    </row>
    <row r="59" ht="28.5" hidden="1" customHeight="1">
      <c r="A59" s="2" t="s">
        <v>877</v>
      </c>
      <c r="B59" s="44">
        <v>45044.0</v>
      </c>
      <c r="C59" s="44">
        <v>45156.0</v>
      </c>
      <c r="D59" s="2">
        <v>7.8</v>
      </c>
      <c r="E59" s="13">
        <v>4.0E-4</v>
      </c>
      <c r="H59" s="43" t="s">
        <v>878</v>
      </c>
      <c r="I59" s="36"/>
      <c r="J59" s="52"/>
      <c r="K59" s="49"/>
      <c r="L59" s="49"/>
      <c r="M59" s="49"/>
      <c r="O59" s="49"/>
    </row>
    <row r="60" ht="28.5" hidden="1" customHeight="1">
      <c r="A60" s="2" t="s">
        <v>879</v>
      </c>
      <c r="B60" s="44">
        <v>45112.0</v>
      </c>
      <c r="C60" s="44">
        <v>45180.0</v>
      </c>
      <c r="D60" s="2">
        <v>7.8</v>
      </c>
      <c r="E60" s="13">
        <v>5.0E-4</v>
      </c>
      <c r="H60" s="43" t="s">
        <v>880</v>
      </c>
      <c r="I60" s="36"/>
      <c r="J60" s="36"/>
      <c r="K60" s="49"/>
      <c r="L60" s="49"/>
      <c r="M60" s="49"/>
      <c r="O60" s="49"/>
    </row>
    <row r="61" ht="28.5" hidden="1" customHeight="1">
      <c r="A61" s="2" t="s">
        <v>881</v>
      </c>
      <c r="B61" s="44">
        <v>45040.0</v>
      </c>
      <c r="C61" s="44">
        <v>45048.0</v>
      </c>
      <c r="D61" s="2">
        <v>5.5</v>
      </c>
      <c r="E61" s="13">
        <v>4.0E-4</v>
      </c>
      <c r="H61" s="43" t="s">
        <v>882</v>
      </c>
      <c r="I61" s="46" t="s">
        <v>52</v>
      </c>
      <c r="J61" s="46" t="s">
        <v>71</v>
      </c>
      <c r="K61" s="68"/>
      <c r="L61" s="68"/>
      <c r="M61" s="69" t="s">
        <v>883</v>
      </c>
      <c r="N61" s="2" t="s">
        <v>51</v>
      </c>
      <c r="O61" s="43" t="s">
        <v>884</v>
      </c>
    </row>
    <row r="62" ht="28.5" customHeight="1">
      <c r="A62" s="2" t="s">
        <v>885</v>
      </c>
      <c r="B62" s="44">
        <v>45040.0</v>
      </c>
      <c r="C62" s="44">
        <v>45157.0</v>
      </c>
      <c r="D62" s="2">
        <v>5.5</v>
      </c>
      <c r="E62" s="13">
        <v>4.0E-4</v>
      </c>
      <c r="H62" s="43" t="s">
        <v>886</v>
      </c>
      <c r="I62" s="46" t="s">
        <v>53</v>
      </c>
      <c r="J62" s="46" t="s">
        <v>66</v>
      </c>
      <c r="K62" s="43"/>
      <c r="L62" s="43"/>
      <c r="M62" s="50" t="s">
        <v>887</v>
      </c>
      <c r="O62" s="49"/>
    </row>
    <row r="63" ht="28.5" customHeight="1">
      <c r="A63" s="2" t="s">
        <v>888</v>
      </c>
      <c r="B63" s="44">
        <v>45040.0</v>
      </c>
      <c r="C63" s="44">
        <v>45048.0</v>
      </c>
      <c r="D63" s="2">
        <v>4.7</v>
      </c>
      <c r="E63" s="13">
        <v>4.0E-4</v>
      </c>
      <c r="H63" s="43" t="s">
        <v>889</v>
      </c>
      <c r="I63" s="46" t="s">
        <v>53</v>
      </c>
      <c r="J63" s="46" t="s">
        <v>66</v>
      </c>
      <c r="K63" s="68"/>
      <c r="L63" s="68"/>
      <c r="M63" s="69" t="s">
        <v>890</v>
      </c>
      <c r="O63" s="49"/>
    </row>
    <row r="64" ht="28.5" hidden="1" customHeight="1">
      <c r="A64" s="2" t="s">
        <v>891</v>
      </c>
      <c r="B64" s="44">
        <v>45040.0</v>
      </c>
      <c r="C64" s="44">
        <v>45048.0</v>
      </c>
      <c r="D64" s="2">
        <v>5.5</v>
      </c>
      <c r="E64" s="13">
        <v>4.0E-4</v>
      </c>
      <c r="H64" s="43" t="s">
        <v>892</v>
      </c>
      <c r="I64" s="46" t="s">
        <v>53</v>
      </c>
      <c r="J64" s="46" t="s">
        <v>62</v>
      </c>
      <c r="K64" s="70"/>
      <c r="L64" s="70"/>
      <c r="M64" s="71" t="s">
        <v>893</v>
      </c>
      <c r="O64" s="49"/>
    </row>
    <row r="65" ht="28.5" hidden="1" customHeight="1">
      <c r="A65" s="2" t="s">
        <v>894</v>
      </c>
      <c r="B65" s="44">
        <v>45040.0</v>
      </c>
      <c r="C65" s="44">
        <v>45048.0</v>
      </c>
      <c r="D65" s="2">
        <v>5.5</v>
      </c>
      <c r="E65" s="13">
        <v>4.0E-4</v>
      </c>
      <c r="H65" s="43" t="s">
        <v>895</v>
      </c>
      <c r="I65" s="46" t="s">
        <v>51</v>
      </c>
      <c r="J65" s="46" t="s">
        <v>60</v>
      </c>
      <c r="K65" s="43"/>
      <c r="L65" s="43" t="s">
        <v>896</v>
      </c>
      <c r="M65" s="50" t="s">
        <v>897</v>
      </c>
      <c r="O65" s="49"/>
    </row>
    <row r="66" ht="28.5" hidden="1" customHeight="1">
      <c r="A66" s="2" t="s">
        <v>898</v>
      </c>
      <c r="B66" s="44">
        <v>45032.0</v>
      </c>
      <c r="C66" s="44">
        <v>45049.0</v>
      </c>
      <c r="D66" s="2">
        <v>6.4</v>
      </c>
      <c r="E66" s="13">
        <v>5.0E-4</v>
      </c>
      <c r="H66" s="43" t="s">
        <v>899</v>
      </c>
      <c r="I66" s="46" t="s">
        <v>52</v>
      </c>
      <c r="J66" s="46" t="s">
        <v>58</v>
      </c>
      <c r="K66" s="43"/>
      <c r="L66" s="43"/>
      <c r="M66" s="50" t="s">
        <v>900</v>
      </c>
      <c r="O66" s="49"/>
    </row>
    <row r="67" ht="28.5" hidden="1" customHeight="1">
      <c r="A67" s="2" t="s">
        <v>901</v>
      </c>
      <c r="B67" s="44">
        <v>45026.0</v>
      </c>
      <c r="C67" s="44">
        <v>45133.0</v>
      </c>
      <c r="D67" s="2">
        <v>6.5</v>
      </c>
      <c r="E67" s="13">
        <v>4.0E-4</v>
      </c>
      <c r="H67" s="43" t="s">
        <v>902</v>
      </c>
      <c r="I67" s="36"/>
      <c r="J67" s="36"/>
      <c r="K67" s="49"/>
      <c r="L67" s="49"/>
      <c r="M67" s="49"/>
      <c r="O67" s="49"/>
    </row>
    <row r="68" ht="28.5" hidden="1" customHeight="1">
      <c r="A68" s="2" t="s">
        <v>903</v>
      </c>
      <c r="B68" s="44">
        <v>45012.0</v>
      </c>
      <c r="C68" s="44">
        <v>45019.0</v>
      </c>
      <c r="D68" s="2">
        <v>5.3</v>
      </c>
      <c r="E68" s="13">
        <v>5.0E-4</v>
      </c>
      <c r="H68" s="43" t="s">
        <v>904</v>
      </c>
      <c r="I68" s="36"/>
      <c r="J68" s="36"/>
      <c r="K68" s="49"/>
      <c r="L68" s="49"/>
      <c r="M68" s="49"/>
      <c r="O68" s="49"/>
    </row>
    <row r="69" ht="28.5" hidden="1" customHeight="1">
      <c r="A69" s="2" t="s">
        <v>905</v>
      </c>
      <c r="B69" s="44">
        <v>45008.0</v>
      </c>
      <c r="C69" s="44">
        <v>45083.0</v>
      </c>
      <c r="D69" s="2">
        <v>6.7</v>
      </c>
      <c r="E69" s="13">
        <v>4.0E-4</v>
      </c>
      <c r="H69" s="43" t="s">
        <v>906</v>
      </c>
      <c r="I69" s="36"/>
      <c r="J69" s="36"/>
      <c r="K69" s="49"/>
      <c r="L69" s="49"/>
      <c r="M69" s="49"/>
      <c r="O69" s="49"/>
    </row>
    <row r="70" ht="28.5" hidden="1" customHeight="1">
      <c r="A70" s="2" t="s">
        <v>907</v>
      </c>
      <c r="B70" s="44">
        <v>45001.0</v>
      </c>
      <c r="C70" s="44">
        <v>45156.0</v>
      </c>
      <c r="D70" s="2">
        <v>7.0</v>
      </c>
      <c r="E70" s="13">
        <v>4.0E-4</v>
      </c>
      <c r="H70" s="43" t="s">
        <v>908</v>
      </c>
      <c r="I70" s="36"/>
      <c r="J70" s="36"/>
      <c r="K70" s="49"/>
      <c r="L70" s="49"/>
      <c r="M70" s="49"/>
      <c r="O70" s="49"/>
    </row>
    <row r="71" ht="28.5" hidden="1" customHeight="1">
      <c r="A71" s="2" t="s">
        <v>909</v>
      </c>
      <c r="B71" s="44">
        <v>45016.0</v>
      </c>
      <c r="C71" s="44">
        <v>45149.0</v>
      </c>
      <c r="D71" s="2">
        <v>7.8</v>
      </c>
      <c r="E71" s="13">
        <v>4.0E-4</v>
      </c>
      <c r="H71" s="43" t="s">
        <v>910</v>
      </c>
      <c r="I71" s="36"/>
      <c r="J71" s="36"/>
      <c r="K71" s="49"/>
      <c r="L71" s="49"/>
      <c r="M71" s="49"/>
      <c r="O71" s="49"/>
    </row>
    <row r="72" ht="28.5" hidden="1" customHeight="1">
      <c r="A72" s="2" t="s">
        <v>911</v>
      </c>
      <c r="B72" s="44">
        <v>45035.0</v>
      </c>
      <c r="C72" s="44">
        <v>45049.0</v>
      </c>
      <c r="D72" s="2">
        <v>5.5</v>
      </c>
      <c r="E72" s="13">
        <v>4.0E-4</v>
      </c>
      <c r="H72" s="43" t="s">
        <v>912</v>
      </c>
      <c r="I72" s="46" t="s">
        <v>52</v>
      </c>
      <c r="J72" s="51" t="s">
        <v>69</v>
      </c>
      <c r="K72" s="68"/>
      <c r="L72" s="68"/>
      <c r="M72" s="69" t="s">
        <v>913</v>
      </c>
      <c r="O72" s="49"/>
    </row>
    <row r="73" ht="28.5" hidden="1" customHeight="1">
      <c r="A73" s="2" t="s">
        <v>914</v>
      </c>
      <c r="B73" s="44">
        <v>45035.0</v>
      </c>
      <c r="C73" s="44">
        <v>45045.0</v>
      </c>
      <c r="D73" s="2">
        <v>5.5</v>
      </c>
      <c r="E73" s="13">
        <v>4.0E-4</v>
      </c>
      <c r="H73" s="43" t="s">
        <v>915</v>
      </c>
      <c r="I73" s="36"/>
      <c r="J73" s="36"/>
      <c r="K73" s="49"/>
      <c r="L73" s="49"/>
      <c r="M73" s="49"/>
      <c r="O73" s="49"/>
    </row>
    <row r="74" ht="28.5" hidden="1" customHeight="1">
      <c r="A74" s="2" t="s">
        <v>916</v>
      </c>
      <c r="B74" s="44">
        <v>44983.0</v>
      </c>
      <c r="C74" s="44">
        <v>45142.0</v>
      </c>
      <c r="D74" s="2">
        <v>7.1</v>
      </c>
      <c r="E74" s="13">
        <v>4.0E-4</v>
      </c>
      <c r="H74" s="43" t="s">
        <v>917</v>
      </c>
      <c r="I74" s="36"/>
      <c r="J74" s="36"/>
      <c r="K74" s="49"/>
      <c r="L74" s="49"/>
      <c r="M74" s="49"/>
      <c r="O74" s="49"/>
    </row>
    <row r="75" ht="28.5" hidden="1" customHeight="1">
      <c r="A75" s="2" t="s">
        <v>918</v>
      </c>
      <c r="B75" s="44">
        <v>44983.0</v>
      </c>
      <c r="C75" s="44">
        <v>45065.0</v>
      </c>
      <c r="D75" s="2">
        <v>7.8</v>
      </c>
      <c r="E75" s="13">
        <v>4.0E-4</v>
      </c>
      <c r="H75" s="43" t="s">
        <v>919</v>
      </c>
      <c r="I75" s="36"/>
      <c r="J75" s="52"/>
      <c r="K75" s="49"/>
      <c r="L75" s="49"/>
      <c r="M75" s="49"/>
      <c r="O75" s="49"/>
    </row>
    <row r="76" ht="28.5" hidden="1" customHeight="1">
      <c r="A76" s="2" t="s">
        <v>920</v>
      </c>
      <c r="B76" s="44">
        <v>44983.0</v>
      </c>
      <c r="C76" s="44">
        <v>45058.0</v>
      </c>
      <c r="D76" s="2">
        <v>7.8</v>
      </c>
      <c r="E76" s="13">
        <v>4.0E-4</v>
      </c>
      <c r="H76" s="43" t="s">
        <v>921</v>
      </c>
      <c r="I76" s="36"/>
      <c r="J76" s="52"/>
      <c r="K76" s="49"/>
      <c r="L76" s="49"/>
      <c r="M76" s="49"/>
      <c r="O76" s="49"/>
    </row>
    <row r="77" ht="28.5" hidden="1" customHeight="1">
      <c r="A77" s="2" t="s">
        <v>922</v>
      </c>
      <c r="B77" s="44">
        <v>44982.0</v>
      </c>
      <c r="C77" s="44">
        <v>45049.0</v>
      </c>
      <c r="D77" s="2">
        <v>4.7</v>
      </c>
      <c r="E77" s="13">
        <v>4.0E-4</v>
      </c>
      <c r="H77" s="43" t="s">
        <v>923</v>
      </c>
      <c r="I77" s="36"/>
      <c r="J77" s="52"/>
      <c r="K77" s="49"/>
      <c r="L77" s="49"/>
      <c r="M77" s="49"/>
      <c r="O77" s="49"/>
    </row>
    <row r="78" ht="28.5" hidden="1" customHeight="1">
      <c r="A78" s="2" t="s">
        <v>924</v>
      </c>
      <c r="B78" s="44">
        <v>44982.0</v>
      </c>
      <c r="C78" s="44">
        <v>45103.0</v>
      </c>
      <c r="D78" s="2">
        <v>7.8</v>
      </c>
      <c r="E78" s="13">
        <v>4.0E-4</v>
      </c>
      <c r="H78" s="43" t="s">
        <v>925</v>
      </c>
      <c r="I78" s="36"/>
      <c r="J78" s="36"/>
      <c r="K78" s="49"/>
      <c r="L78" s="49"/>
      <c r="M78" s="49"/>
      <c r="O78" s="49"/>
    </row>
    <row r="79" ht="28.5" hidden="1" customHeight="1">
      <c r="A79" s="2" t="s">
        <v>926</v>
      </c>
      <c r="B79" s="44">
        <v>44978.0</v>
      </c>
      <c r="C79" s="44">
        <v>45022.0</v>
      </c>
      <c r="D79" s="2">
        <v>7.8</v>
      </c>
      <c r="E79" s="13">
        <v>4.0E-4</v>
      </c>
      <c r="H79" s="43" t="s">
        <v>927</v>
      </c>
      <c r="I79" s="46" t="s">
        <v>52</v>
      </c>
      <c r="J79" s="51" t="s">
        <v>71</v>
      </c>
      <c r="K79" s="68"/>
      <c r="L79" s="68"/>
      <c r="M79" s="69" t="s">
        <v>928</v>
      </c>
      <c r="O79" s="49"/>
    </row>
    <row r="80" ht="28.5" hidden="1" customHeight="1">
      <c r="A80" s="2" t="s">
        <v>929</v>
      </c>
      <c r="B80" s="44">
        <v>44959.0</v>
      </c>
      <c r="C80" s="44">
        <v>45049.0</v>
      </c>
      <c r="D80" s="2">
        <v>4.6</v>
      </c>
      <c r="E80" s="13">
        <v>4.0E-4</v>
      </c>
      <c r="H80" s="43" t="s">
        <v>930</v>
      </c>
      <c r="I80" s="46" t="s">
        <v>52</v>
      </c>
      <c r="J80" s="46" t="s">
        <v>58</v>
      </c>
      <c r="K80" s="68"/>
      <c r="L80" s="68"/>
      <c r="M80" s="69" t="s">
        <v>931</v>
      </c>
      <c r="O80" s="49"/>
    </row>
    <row r="81" ht="28.5" hidden="1" customHeight="1">
      <c r="A81" s="2" t="s">
        <v>932</v>
      </c>
      <c r="B81" s="44">
        <v>44974.0</v>
      </c>
      <c r="C81" s="44">
        <v>44984.0</v>
      </c>
      <c r="D81" s="2">
        <v>5.5</v>
      </c>
      <c r="E81" s="13">
        <v>4.0E-4</v>
      </c>
      <c r="H81" s="43" t="s">
        <v>933</v>
      </c>
      <c r="I81" s="36"/>
      <c r="J81" s="52"/>
      <c r="K81" s="49"/>
      <c r="L81" s="49"/>
      <c r="M81" s="49"/>
      <c r="O81" s="49"/>
    </row>
    <row r="82" ht="28.5" hidden="1" customHeight="1">
      <c r="A82" s="2" t="s">
        <v>934</v>
      </c>
      <c r="B82" s="44">
        <v>44939.0</v>
      </c>
      <c r="C82" s="44">
        <v>45127.0</v>
      </c>
      <c r="D82" s="2">
        <v>7.8</v>
      </c>
      <c r="E82" s="13">
        <v>4.0E-4</v>
      </c>
      <c r="H82" s="43" t="s">
        <v>935</v>
      </c>
      <c r="I82" s="46" t="s">
        <v>52</v>
      </c>
      <c r="J82" s="51" t="s">
        <v>71</v>
      </c>
      <c r="K82" s="68"/>
      <c r="L82" s="68"/>
      <c r="M82" s="69" t="s">
        <v>936</v>
      </c>
      <c r="O82" s="49"/>
    </row>
    <row r="83" ht="28.5" hidden="1" customHeight="1">
      <c r="A83" s="2" t="s">
        <v>937</v>
      </c>
      <c r="B83" s="44">
        <v>44938.0</v>
      </c>
      <c r="C83" s="44">
        <v>45049.0</v>
      </c>
      <c r="D83" s="2">
        <v>5.5</v>
      </c>
      <c r="E83" s="13">
        <v>4.0E-4</v>
      </c>
      <c r="H83" s="43" t="s">
        <v>938</v>
      </c>
      <c r="I83" s="36"/>
      <c r="J83" s="52"/>
      <c r="K83" s="49"/>
      <c r="L83" s="49"/>
      <c r="M83" s="49"/>
      <c r="O83" s="49"/>
    </row>
    <row r="84" ht="28.5" hidden="1" customHeight="1">
      <c r="A84" s="2" t="s">
        <v>939</v>
      </c>
      <c r="B84" s="44">
        <v>44938.0</v>
      </c>
      <c r="C84" s="44">
        <v>45049.0</v>
      </c>
      <c r="D84" s="2">
        <v>5.5</v>
      </c>
      <c r="E84" s="13">
        <v>4.0E-4</v>
      </c>
      <c r="H84" s="43" t="s">
        <v>940</v>
      </c>
      <c r="I84" s="36"/>
      <c r="J84" s="52"/>
      <c r="K84" s="49"/>
      <c r="L84" s="49"/>
      <c r="M84" s="49"/>
      <c r="O84" s="49"/>
    </row>
    <row r="85" ht="28.5" hidden="1" customHeight="1">
      <c r="A85" s="2" t="s">
        <v>941</v>
      </c>
      <c r="B85" s="44">
        <v>44979.0</v>
      </c>
      <c r="C85" s="44">
        <v>44991.0</v>
      </c>
      <c r="D85" s="2">
        <v>5.7</v>
      </c>
      <c r="E85" s="13">
        <v>5.0E-4</v>
      </c>
      <c r="H85" s="43" t="s">
        <v>942</v>
      </c>
      <c r="I85" s="46" t="s">
        <v>51</v>
      </c>
      <c r="J85" s="46" t="s">
        <v>60</v>
      </c>
      <c r="K85" s="43"/>
      <c r="L85" s="43" t="s">
        <v>943</v>
      </c>
      <c r="M85" s="50" t="s">
        <v>944</v>
      </c>
      <c r="O85" s="49"/>
    </row>
    <row r="86" ht="28.5" hidden="1" customHeight="1">
      <c r="A86" s="2" t="s">
        <v>945</v>
      </c>
      <c r="B86" s="44">
        <v>44986.0</v>
      </c>
      <c r="C86" s="44">
        <v>44998.0</v>
      </c>
      <c r="D86" s="2">
        <v>5.5</v>
      </c>
      <c r="E86" s="13">
        <v>4.0E-4</v>
      </c>
      <c r="H86" s="43" t="s">
        <v>946</v>
      </c>
      <c r="I86" s="46" t="s">
        <v>52</v>
      </c>
      <c r="J86" s="46" t="s">
        <v>75</v>
      </c>
      <c r="K86" s="43"/>
      <c r="L86" s="43"/>
      <c r="M86" s="50" t="s">
        <v>947</v>
      </c>
      <c r="O86" s="49"/>
    </row>
    <row r="87" ht="28.5" hidden="1" customHeight="1">
      <c r="A87" s="2" t="s">
        <v>948</v>
      </c>
      <c r="B87" s="44">
        <v>44986.0</v>
      </c>
      <c r="C87" s="44">
        <v>44998.0</v>
      </c>
      <c r="D87" s="2">
        <v>5.5</v>
      </c>
      <c r="E87" s="13">
        <v>4.0E-4</v>
      </c>
      <c r="H87" s="43" t="s">
        <v>949</v>
      </c>
      <c r="I87" s="36"/>
      <c r="J87" s="52"/>
      <c r="K87" s="49"/>
      <c r="L87" s="49"/>
      <c r="M87" s="49"/>
      <c r="O87" s="49"/>
    </row>
    <row r="88" ht="28.5" hidden="1" customHeight="1">
      <c r="A88" s="2" t="s">
        <v>950</v>
      </c>
      <c r="B88" s="44">
        <v>44986.0</v>
      </c>
      <c r="C88" s="44">
        <v>45049.0</v>
      </c>
      <c r="D88" s="2">
        <v>5.5</v>
      </c>
      <c r="E88" s="13">
        <v>4.0E-4</v>
      </c>
      <c r="H88" s="43" t="s">
        <v>951</v>
      </c>
      <c r="I88" s="46" t="s">
        <v>52</v>
      </c>
      <c r="J88" s="46" t="s">
        <v>75</v>
      </c>
      <c r="K88" s="43"/>
      <c r="L88" s="43"/>
      <c r="M88" s="50" t="s">
        <v>952</v>
      </c>
      <c r="O88" s="49"/>
    </row>
    <row r="89" ht="28.5" hidden="1" customHeight="1">
      <c r="A89" s="2" t="s">
        <v>953</v>
      </c>
      <c r="B89" s="44">
        <v>44986.0</v>
      </c>
      <c r="C89" s="44">
        <v>45167.0</v>
      </c>
      <c r="D89" s="2">
        <v>4.0</v>
      </c>
      <c r="E89" s="13">
        <v>4.0E-4</v>
      </c>
      <c r="H89" s="43" t="s">
        <v>954</v>
      </c>
      <c r="I89" s="36"/>
      <c r="J89" s="52"/>
      <c r="K89" s="49"/>
      <c r="L89" s="49"/>
      <c r="M89" s="49"/>
      <c r="O89" s="49"/>
    </row>
    <row r="90" ht="28.5" hidden="1" customHeight="1">
      <c r="A90" s="2" t="s">
        <v>955</v>
      </c>
      <c r="B90" s="44">
        <v>44986.0</v>
      </c>
      <c r="C90" s="44">
        <v>44998.0</v>
      </c>
      <c r="D90" s="2">
        <v>5.5</v>
      </c>
      <c r="E90" s="13">
        <v>4.0E-4</v>
      </c>
      <c r="H90" s="43" t="s">
        <v>956</v>
      </c>
      <c r="I90" s="46" t="s">
        <v>52</v>
      </c>
      <c r="J90" s="46" t="s">
        <v>75</v>
      </c>
      <c r="K90" s="43"/>
      <c r="L90" s="43"/>
      <c r="M90" s="50" t="s">
        <v>957</v>
      </c>
      <c r="O90" s="49"/>
    </row>
    <row r="91" ht="28.5" hidden="1" customHeight="1">
      <c r="A91" s="2" t="s">
        <v>958</v>
      </c>
      <c r="B91" s="44">
        <v>44986.0</v>
      </c>
      <c r="C91" s="44">
        <v>44998.0</v>
      </c>
      <c r="D91" s="2">
        <v>5.5</v>
      </c>
      <c r="E91" s="13">
        <v>4.0E-4</v>
      </c>
      <c r="H91" s="43" t="s">
        <v>959</v>
      </c>
      <c r="I91" s="46" t="s">
        <v>52</v>
      </c>
      <c r="J91" s="46" t="s">
        <v>75</v>
      </c>
      <c r="K91" s="43"/>
      <c r="L91" s="43"/>
      <c r="M91" s="50" t="s">
        <v>960</v>
      </c>
      <c r="O91" s="49"/>
    </row>
    <row r="92" ht="28.5" hidden="1" customHeight="1">
      <c r="A92" s="2" t="s">
        <v>961</v>
      </c>
      <c r="B92" s="44">
        <v>44986.0</v>
      </c>
      <c r="C92" s="44">
        <v>45016.0</v>
      </c>
      <c r="D92" s="2">
        <v>5.5</v>
      </c>
      <c r="E92" s="13">
        <v>4.0E-4</v>
      </c>
      <c r="H92" s="43" t="s">
        <v>962</v>
      </c>
      <c r="I92" s="46" t="s">
        <v>52</v>
      </c>
      <c r="J92" s="46" t="s">
        <v>75</v>
      </c>
      <c r="K92" s="43"/>
      <c r="L92" s="43"/>
      <c r="M92" s="50" t="s">
        <v>963</v>
      </c>
      <c r="O92" s="49"/>
    </row>
    <row r="93" ht="28.5" hidden="1" customHeight="1">
      <c r="A93" s="2" t="s">
        <v>964</v>
      </c>
      <c r="B93" s="44">
        <v>44985.0</v>
      </c>
      <c r="C93" s="44">
        <v>44991.0</v>
      </c>
      <c r="D93" s="2">
        <v>5.5</v>
      </c>
      <c r="E93" s="13">
        <v>4.0E-4</v>
      </c>
      <c r="H93" s="43" t="s">
        <v>965</v>
      </c>
      <c r="I93" s="46" t="s">
        <v>52</v>
      </c>
      <c r="J93" s="46" t="s">
        <v>75</v>
      </c>
      <c r="K93" s="43"/>
      <c r="L93" s="43"/>
      <c r="M93" s="50" t="s">
        <v>966</v>
      </c>
      <c r="O93" s="49"/>
    </row>
    <row r="94" ht="28.5" hidden="1" customHeight="1">
      <c r="A94" s="2" t="s">
        <v>967</v>
      </c>
      <c r="B94" s="44">
        <v>44985.0</v>
      </c>
      <c r="C94" s="44">
        <v>45049.0</v>
      </c>
      <c r="D94" s="2">
        <v>5.5</v>
      </c>
      <c r="E94" s="13">
        <v>4.0E-4</v>
      </c>
      <c r="H94" s="43" t="s">
        <v>968</v>
      </c>
      <c r="I94" s="46" t="s">
        <v>52</v>
      </c>
      <c r="J94" s="46" t="s">
        <v>75</v>
      </c>
      <c r="K94" s="43"/>
      <c r="L94" s="43"/>
      <c r="M94" s="50" t="s">
        <v>969</v>
      </c>
      <c r="O94" s="49"/>
    </row>
    <row r="95" ht="28.5" hidden="1" customHeight="1">
      <c r="A95" s="2" t="s">
        <v>970</v>
      </c>
      <c r="B95" s="44">
        <v>44985.0</v>
      </c>
      <c r="C95" s="44">
        <v>44991.0</v>
      </c>
      <c r="D95" s="2">
        <v>5.5</v>
      </c>
      <c r="E95" s="13">
        <v>4.0E-4</v>
      </c>
      <c r="H95" s="43" t="s">
        <v>971</v>
      </c>
      <c r="I95" s="36"/>
      <c r="J95" s="36"/>
      <c r="K95" s="49"/>
      <c r="L95" s="49"/>
      <c r="M95" s="49"/>
      <c r="O95" s="49"/>
    </row>
    <row r="96" ht="28.5" hidden="1" customHeight="1">
      <c r="A96" s="2" t="s">
        <v>972</v>
      </c>
      <c r="B96" s="44">
        <v>44985.0</v>
      </c>
      <c r="C96" s="44">
        <v>44991.0</v>
      </c>
      <c r="D96" s="2">
        <v>5.5</v>
      </c>
      <c r="E96" s="13">
        <v>4.0E-4</v>
      </c>
      <c r="H96" s="43" t="s">
        <v>973</v>
      </c>
      <c r="I96" s="46" t="s">
        <v>52</v>
      </c>
      <c r="J96" s="46" t="s">
        <v>58</v>
      </c>
      <c r="K96" s="43"/>
      <c r="L96" s="43"/>
      <c r="M96" s="50" t="s">
        <v>974</v>
      </c>
      <c r="O96" s="49"/>
    </row>
    <row r="97" ht="28.5" hidden="1" customHeight="1">
      <c r="A97" s="2" t="s">
        <v>975</v>
      </c>
      <c r="B97" s="44">
        <v>44985.0</v>
      </c>
      <c r="C97" s="44">
        <v>45016.0</v>
      </c>
      <c r="D97" s="2">
        <v>7.8</v>
      </c>
      <c r="E97" s="13">
        <v>4.0E-4</v>
      </c>
      <c r="H97" s="43" t="s">
        <v>976</v>
      </c>
      <c r="I97" s="46" t="s">
        <v>52</v>
      </c>
      <c r="J97" s="46" t="s">
        <v>58</v>
      </c>
      <c r="K97" s="43"/>
      <c r="L97" s="43"/>
      <c r="M97" s="50" t="s">
        <v>977</v>
      </c>
      <c r="O97" s="49"/>
    </row>
    <row r="98" ht="28.5" hidden="1" customHeight="1">
      <c r="A98" s="2" t="s">
        <v>978</v>
      </c>
      <c r="B98" s="44">
        <v>45173.0</v>
      </c>
      <c r="C98" s="44">
        <v>45176.0</v>
      </c>
      <c r="D98" s="2">
        <v>6.5</v>
      </c>
      <c r="E98" s="13">
        <v>4.0E-4</v>
      </c>
      <c r="H98" s="43" t="s">
        <v>979</v>
      </c>
      <c r="I98" s="36"/>
      <c r="J98" s="36"/>
      <c r="K98" s="49"/>
      <c r="L98" s="49"/>
      <c r="M98" s="49"/>
      <c r="O98" s="49"/>
    </row>
    <row r="99" ht="28.5" hidden="1" customHeight="1">
      <c r="A99" s="2" t="s">
        <v>980</v>
      </c>
      <c r="B99" s="44">
        <v>45173.0</v>
      </c>
      <c r="C99" s="44">
        <v>45176.0</v>
      </c>
      <c r="D99" s="2">
        <v>6.5</v>
      </c>
      <c r="E99" s="13">
        <v>5.0E-4</v>
      </c>
      <c r="H99" s="43" t="s">
        <v>981</v>
      </c>
      <c r="I99" s="36"/>
      <c r="J99" s="36"/>
      <c r="K99" s="49"/>
      <c r="L99" s="49"/>
      <c r="M99" s="49"/>
      <c r="O99" s="49"/>
    </row>
    <row r="100" ht="28.5" hidden="1" customHeight="1">
      <c r="A100" s="2" t="s">
        <v>982</v>
      </c>
      <c r="B100" s="44">
        <v>45173.0</v>
      </c>
      <c r="C100" s="44">
        <v>45176.0</v>
      </c>
      <c r="D100" s="2">
        <v>6.5</v>
      </c>
      <c r="E100" s="13">
        <v>4.0E-4</v>
      </c>
      <c r="H100" s="43" t="s">
        <v>983</v>
      </c>
      <c r="I100" s="36"/>
      <c r="J100" s="36"/>
      <c r="K100" s="49"/>
      <c r="L100" s="49"/>
      <c r="M100" s="49"/>
      <c r="O100" s="49"/>
    </row>
    <row r="101" ht="28.5" hidden="1" customHeight="1">
      <c r="A101" s="2" t="s">
        <v>984</v>
      </c>
      <c r="B101" s="44">
        <v>45173.0</v>
      </c>
      <c r="C101" s="44">
        <v>45176.0</v>
      </c>
      <c r="D101" s="2">
        <v>4.2</v>
      </c>
      <c r="E101" s="13">
        <v>4.0E-4</v>
      </c>
      <c r="H101" s="43" t="s">
        <v>985</v>
      </c>
      <c r="I101" s="36"/>
      <c r="J101" s="36"/>
      <c r="K101" s="49"/>
      <c r="L101" s="49"/>
      <c r="M101" s="49"/>
      <c r="O101" s="49"/>
    </row>
    <row r="102" ht="28.5" hidden="1" customHeight="1">
      <c r="A102" s="2" t="s">
        <v>986</v>
      </c>
      <c r="B102" s="44">
        <v>45173.0</v>
      </c>
      <c r="C102" s="44">
        <v>45176.0</v>
      </c>
      <c r="D102" s="2">
        <v>4.2</v>
      </c>
      <c r="E102" s="13">
        <v>4.0E-4</v>
      </c>
      <c r="H102" s="43" t="s">
        <v>987</v>
      </c>
      <c r="I102" s="36"/>
      <c r="J102" s="36"/>
      <c r="K102" s="49"/>
      <c r="L102" s="49"/>
      <c r="M102" s="49"/>
      <c r="O102" s="49"/>
    </row>
    <row r="103" ht="28.5" hidden="1" customHeight="1">
      <c r="A103" s="2" t="s">
        <v>988</v>
      </c>
      <c r="B103" s="44">
        <v>45173.0</v>
      </c>
      <c r="C103" s="44">
        <v>45176.0</v>
      </c>
      <c r="D103" s="2">
        <v>4.2</v>
      </c>
      <c r="E103" s="13">
        <v>4.0E-4</v>
      </c>
      <c r="H103" s="43" t="s">
        <v>989</v>
      </c>
      <c r="I103" s="36"/>
      <c r="J103" s="36"/>
      <c r="K103" s="49"/>
      <c r="L103" s="49"/>
      <c r="M103" s="49"/>
      <c r="O103" s="49"/>
    </row>
    <row r="104" ht="28.5" hidden="1" customHeight="1">
      <c r="A104" s="2" t="s">
        <v>990</v>
      </c>
      <c r="B104" s="44">
        <v>45173.0</v>
      </c>
      <c r="C104" s="44">
        <v>45176.0</v>
      </c>
      <c r="D104" s="2">
        <v>4.2</v>
      </c>
      <c r="E104" s="13">
        <v>4.0E-4</v>
      </c>
      <c r="H104" s="43" t="s">
        <v>991</v>
      </c>
      <c r="I104" s="36"/>
      <c r="J104" s="36"/>
      <c r="K104" s="49"/>
      <c r="L104" s="49"/>
      <c r="M104" s="49"/>
      <c r="O104" s="49"/>
    </row>
    <row r="105" ht="28.5" hidden="1" customHeight="1">
      <c r="A105" s="2" t="s">
        <v>992</v>
      </c>
      <c r="B105" s="44">
        <v>45173.0</v>
      </c>
      <c r="C105" s="44">
        <v>45176.0</v>
      </c>
      <c r="D105" s="2">
        <v>4.2</v>
      </c>
      <c r="E105" s="13">
        <v>4.0E-4</v>
      </c>
      <c r="H105" s="43" t="s">
        <v>993</v>
      </c>
      <c r="I105" s="36"/>
      <c r="J105" s="36"/>
      <c r="K105" s="49"/>
      <c r="L105" s="49"/>
      <c r="M105" s="49"/>
      <c r="O105" s="49"/>
    </row>
    <row r="106" ht="28.5" hidden="1" customHeight="1">
      <c r="A106" s="2" t="s">
        <v>994</v>
      </c>
      <c r="B106" s="44">
        <v>45173.0</v>
      </c>
      <c r="C106" s="44">
        <v>45176.0</v>
      </c>
      <c r="D106" s="2">
        <v>6.5</v>
      </c>
      <c r="E106" s="13">
        <v>4.0E-4</v>
      </c>
      <c r="H106" s="43" t="s">
        <v>995</v>
      </c>
      <c r="I106" s="57"/>
      <c r="J106" s="52"/>
      <c r="K106" s="49"/>
      <c r="L106" s="49"/>
      <c r="M106" s="49"/>
      <c r="O106" s="49"/>
    </row>
    <row r="107" ht="28.5" hidden="1" customHeight="1">
      <c r="A107" s="2" t="s">
        <v>996</v>
      </c>
      <c r="B107" s="44">
        <v>45173.0</v>
      </c>
      <c r="C107" s="44">
        <v>45176.0</v>
      </c>
      <c r="D107" s="2">
        <v>6.5</v>
      </c>
      <c r="E107" s="13">
        <v>4.0E-4</v>
      </c>
      <c r="H107" s="43" t="s">
        <v>997</v>
      </c>
      <c r="I107" s="36"/>
      <c r="J107" s="36"/>
      <c r="K107" s="49"/>
      <c r="L107" s="49"/>
      <c r="M107" s="49"/>
      <c r="O107" s="49"/>
    </row>
    <row r="108" ht="28.5" hidden="1" customHeight="1">
      <c r="A108" s="2" t="s">
        <v>998</v>
      </c>
      <c r="B108" s="44">
        <v>45173.0</v>
      </c>
      <c r="C108" s="44">
        <v>45176.0</v>
      </c>
      <c r="D108" s="2">
        <v>6.5</v>
      </c>
      <c r="E108" s="13">
        <v>4.0E-4</v>
      </c>
      <c r="H108" s="43" t="s">
        <v>999</v>
      </c>
      <c r="I108" s="36"/>
      <c r="J108" s="52"/>
      <c r="K108" s="49"/>
      <c r="L108" s="49"/>
      <c r="M108" s="49"/>
      <c r="O108" s="49"/>
    </row>
    <row r="109" ht="28.5" hidden="1" customHeight="1">
      <c r="A109" s="2" t="s">
        <v>1000</v>
      </c>
      <c r="B109" s="44">
        <v>45173.0</v>
      </c>
      <c r="C109" s="44">
        <v>45176.0</v>
      </c>
      <c r="D109" s="2">
        <v>4.2</v>
      </c>
      <c r="E109" s="13">
        <v>4.0E-4</v>
      </c>
      <c r="H109" s="43" t="s">
        <v>1001</v>
      </c>
      <c r="I109" s="36"/>
      <c r="J109" s="52"/>
      <c r="K109" s="49"/>
      <c r="L109" s="49"/>
      <c r="M109" s="49"/>
      <c r="O109" s="49"/>
    </row>
    <row r="110" ht="28.5" hidden="1" customHeight="1">
      <c r="A110" s="2" t="s">
        <v>1002</v>
      </c>
      <c r="B110" s="44">
        <v>45173.0</v>
      </c>
      <c r="C110" s="44">
        <v>45176.0</v>
      </c>
      <c r="D110" s="2">
        <v>4.0</v>
      </c>
      <c r="E110" s="13">
        <v>4.0E-4</v>
      </c>
      <c r="H110" s="43" t="s">
        <v>1003</v>
      </c>
      <c r="I110" s="36"/>
      <c r="J110" s="36"/>
      <c r="K110" s="49"/>
      <c r="L110" s="49"/>
      <c r="M110" s="49"/>
      <c r="O110" s="49"/>
    </row>
    <row r="111" ht="28.5" hidden="1" customHeight="1">
      <c r="A111" s="2" t="s">
        <v>1004</v>
      </c>
      <c r="B111" s="44">
        <v>45145.0</v>
      </c>
      <c r="C111" s="44">
        <v>45147.0</v>
      </c>
      <c r="D111" s="2">
        <v>6.7</v>
      </c>
      <c r="E111" s="13">
        <v>4.0E-4</v>
      </c>
      <c r="H111" s="43" t="s">
        <v>1005</v>
      </c>
      <c r="I111" s="36"/>
      <c r="J111" s="36"/>
      <c r="K111" s="49"/>
      <c r="L111" s="49"/>
      <c r="M111" s="49"/>
      <c r="O111" s="49"/>
    </row>
    <row r="112" ht="28.5" hidden="1" customHeight="1">
      <c r="A112" s="2" t="s">
        <v>1006</v>
      </c>
      <c r="B112" s="44">
        <v>45145.0</v>
      </c>
      <c r="C112" s="44">
        <v>45147.0</v>
      </c>
      <c r="D112" s="2">
        <v>4.4</v>
      </c>
      <c r="E112" s="13">
        <v>4.0E-4</v>
      </c>
      <c r="H112" s="43" t="s">
        <v>1007</v>
      </c>
      <c r="I112" s="36"/>
      <c r="J112" s="36"/>
      <c r="K112" s="49"/>
      <c r="L112" s="49"/>
      <c r="M112" s="49"/>
      <c r="O112" s="49"/>
    </row>
    <row r="113" ht="28.5" hidden="1" customHeight="1">
      <c r="A113" s="2" t="s">
        <v>1008</v>
      </c>
      <c r="B113" s="44">
        <v>45083.0</v>
      </c>
      <c r="C113" s="44">
        <v>45086.0</v>
      </c>
      <c r="D113" s="2">
        <v>6.7</v>
      </c>
      <c r="E113" s="13">
        <v>4.0E-4</v>
      </c>
      <c r="H113" s="43" t="s">
        <v>1009</v>
      </c>
      <c r="I113" s="36"/>
      <c r="J113" s="36"/>
      <c r="K113" s="49"/>
      <c r="L113" s="49"/>
      <c r="M113" s="49"/>
      <c r="O113" s="49"/>
    </row>
    <row r="114" ht="28.5" hidden="1" customHeight="1">
      <c r="A114" s="2" t="s">
        <v>1010</v>
      </c>
      <c r="B114" s="44">
        <v>45083.0</v>
      </c>
      <c r="C114" s="44">
        <v>45086.0</v>
      </c>
      <c r="D114" s="2">
        <v>6.7</v>
      </c>
      <c r="E114" s="13">
        <v>4.0E-4</v>
      </c>
      <c r="H114" s="43" t="s">
        <v>1011</v>
      </c>
      <c r="I114" s="36"/>
      <c r="J114" s="52"/>
      <c r="K114" s="49"/>
      <c r="L114" s="49"/>
      <c r="M114" s="49"/>
      <c r="O114" s="49"/>
    </row>
    <row r="115" ht="28.5" hidden="1" customHeight="1">
      <c r="A115" s="2" t="s">
        <v>1012</v>
      </c>
      <c r="B115" s="44">
        <v>45083.0</v>
      </c>
      <c r="C115" s="44">
        <v>45086.0</v>
      </c>
      <c r="D115" s="2">
        <v>6.7</v>
      </c>
      <c r="E115" s="13">
        <v>4.0E-4</v>
      </c>
      <c r="H115" s="43" t="s">
        <v>1013</v>
      </c>
      <c r="I115" s="36"/>
      <c r="J115" s="36"/>
      <c r="K115" s="49"/>
      <c r="L115" s="49"/>
      <c r="M115" s="49"/>
      <c r="O115" s="49"/>
    </row>
    <row r="116" ht="28.5" hidden="1" customHeight="1">
      <c r="A116" s="2" t="s">
        <v>1014</v>
      </c>
      <c r="B116" s="44">
        <v>45022.0</v>
      </c>
      <c r="C116" s="44">
        <v>45028.0</v>
      </c>
      <c r="D116" s="2">
        <v>6.7</v>
      </c>
      <c r="E116" s="13">
        <v>4.0E-4</v>
      </c>
      <c r="H116" s="43" t="s">
        <v>1015</v>
      </c>
      <c r="I116" s="36"/>
      <c r="J116" s="36"/>
      <c r="K116" s="49"/>
      <c r="L116" s="49"/>
      <c r="M116" s="49"/>
      <c r="O116" s="49"/>
    </row>
    <row r="117" ht="28.5" hidden="1" customHeight="1">
      <c r="A117" s="2" t="s">
        <v>1016</v>
      </c>
      <c r="B117" s="44">
        <v>45022.0</v>
      </c>
      <c r="C117" s="44">
        <v>45028.0</v>
      </c>
      <c r="D117" s="2">
        <v>4.4</v>
      </c>
      <c r="E117" s="13">
        <v>4.0E-4</v>
      </c>
      <c r="H117" s="43" t="s">
        <v>1017</v>
      </c>
      <c r="I117" s="36"/>
      <c r="J117" s="36"/>
      <c r="K117" s="49"/>
      <c r="L117" s="49"/>
      <c r="M117" s="49"/>
      <c r="O117" s="49"/>
    </row>
    <row r="118" ht="28.5" hidden="1" customHeight="1">
      <c r="A118" s="2" t="s">
        <v>1018</v>
      </c>
      <c r="B118" s="44">
        <v>45022.0</v>
      </c>
      <c r="C118" s="44">
        <v>45028.0</v>
      </c>
      <c r="D118" s="2">
        <v>4.4</v>
      </c>
      <c r="E118" s="13">
        <v>4.0E-4</v>
      </c>
      <c r="H118" s="43" t="s">
        <v>1019</v>
      </c>
      <c r="I118" s="36"/>
      <c r="J118" s="36"/>
      <c r="K118" s="49"/>
      <c r="L118" s="49"/>
      <c r="M118" s="49"/>
      <c r="O118" s="49"/>
    </row>
    <row r="119" ht="28.5" hidden="1" customHeight="1">
      <c r="A119" s="2" t="s">
        <v>1020</v>
      </c>
      <c r="B119" s="44">
        <v>45022.0</v>
      </c>
      <c r="C119" s="44">
        <v>45028.0</v>
      </c>
      <c r="D119" s="2">
        <v>4.4</v>
      </c>
      <c r="E119" s="13">
        <v>4.0E-4</v>
      </c>
      <c r="H119" s="43" t="s">
        <v>1021</v>
      </c>
      <c r="I119" s="36"/>
      <c r="J119" s="36"/>
      <c r="K119" s="49"/>
      <c r="L119" s="49"/>
      <c r="M119" s="49"/>
      <c r="O119" s="49"/>
    </row>
    <row r="120" ht="28.5" hidden="1" customHeight="1">
      <c r="A120" s="2" t="s">
        <v>1022</v>
      </c>
      <c r="B120" s="44">
        <v>45022.0</v>
      </c>
      <c r="C120" s="44">
        <v>45028.0</v>
      </c>
      <c r="D120" s="2">
        <v>4.4</v>
      </c>
      <c r="E120" s="13">
        <v>4.0E-4</v>
      </c>
      <c r="H120" s="43" t="s">
        <v>1023</v>
      </c>
      <c r="I120" s="36"/>
      <c r="J120" s="52"/>
      <c r="K120" s="49"/>
      <c r="L120" s="49"/>
      <c r="M120" s="49"/>
      <c r="O120" s="49"/>
    </row>
    <row r="121" ht="28.5" hidden="1" customHeight="1">
      <c r="A121" s="2" t="s">
        <v>1024</v>
      </c>
      <c r="B121" s="44">
        <v>45022.0</v>
      </c>
      <c r="C121" s="44">
        <v>45028.0</v>
      </c>
      <c r="D121" s="2">
        <v>4.4</v>
      </c>
      <c r="E121" s="13">
        <v>4.0E-4</v>
      </c>
      <c r="H121" s="43" t="s">
        <v>1025</v>
      </c>
      <c r="I121" s="36"/>
      <c r="J121" s="36"/>
      <c r="K121" s="49"/>
      <c r="L121" s="49"/>
      <c r="M121" s="49"/>
      <c r="O121" s="49"/>
    </row>
    <row r="122" ht="28.5" hidden="1" customHeight="1">
      <c r="A122" s="2" t="s">
        <v>1026</v>
      </c>
      <c r="B122" s="44">
        <v>45022.0</v>
      </c>
      <c r="C122" s="44">
        <v>45029.0</v>
      </c>
      <c r="D122" s="2">
        <v>6.7</v>
      </c>
      <c r="E122" s="13">
        <v>4.0E-4</v>
      </c>
      <c r="H122" s="43" t="s">
        <v>1027</v>
      </c>
      <c r="I122" s="36"/>
      <c r="J122" s="52"/>
      <c r="K122" s="49"/>
      <c r="L122" s="49"/>
      <c r="M122" s="49"/>
      <c r="O122" s="49"/>
    </row>
    <row r="123" ht="28.5" hidden="1" customHeight="1">
      <c r="A123" s="2" t="s">
        <v>1028</v>
      </c>
      <c r="B123" s="44">
        <v>45022.0</v>
      </c>
      <c r="C123" s="44">
        <v>45029.0</v>
      </c>
      <c r="D123" s="2">
        <v>6.7</v>
      </c>
      <c r="E123" s="13">
        <v>4.0E-4</v>
      </c>
      <c r="H123" s="43" t="s">
        <v>1029</v>
      </c>
      <c r="I123" s="36"/>
      <c r="J123" s="36"/>
      <c r="K123" s="49"/>
      <c r="L123" s="49"/>
      <c r="M123" s="49"/>
      <c r="O123" s="49"/>
    </row>
    <row r="124" ht="28.5" hidden="1" customHeight="1">
      <c r="A124" s="2" t="s">
        <v>1030</v>
      </c>
      <c r="B124" s="44">
        <v>45022.0</v>
      </c>
      <c r="C124" s="44">
        <v>45029.0</v>
      </c>
      <c r="D124" s="2">
        <v>6.7</v>
      </c>
      <c r="E124" s="13">
        <v>4.0E-4</v>
      </c>
      <c r="H124" s="43" t="s">
        <v>1031</v>
      </c>
      <c r="I124" s="36"/>
      <c r="J124" s="36"/>
      <c r="K124" s="49"/>
      <c r="L124" s="49"/>
      <c r="M124" s="49"/>
      <c r="O124" s="49"/>
    </row>
    <row r="125" ht="28.5" hidden="1" customHeight="1">
      <c r="A125" s="2" t="s">
        <v>1032</v>
      </c>
      <c r="B125" s="44">
        <v>45022.0</v>
      </c>
      <c r="C125" s="44">
        <v>45029.0</v>
      </c>
      <c r="D125" s="2">
        <v>4.4</v>
      </c>
      <c r="E125" s="13">
        <v>4.0E-4</v>
      </c>
      <c r="H125" s="43" t="s">
        <v>1033</v>
      </c>
      <c r="I125" s="36"/>
      <c r="J125" s="52"/>
      <c r="K125" s="49"/>
      <c r="L125" s="49"/>
      <c r="M125" s="49"/>
      <c r="O125" s="49"/>
    </row>
    <row r="126" ht="28.5" hidden="1" customHeight="1">
      <c r="A126" s="2" t="s">
        <v>1034</v>
      </c>
      <c r="B126" s="44">
        <v>45022.0</v>
      </c>
      <c r="C126" s="44">
        <v>45029.0</v>
      </c>
      <c r="D126" s="2">
        <v>6.7</v>
      </c>
      <c r="E126" s="13">
        <v>4.0E-4</v>
      </c>
      <c r="H126" s="43" t="s">
        <v>1035</v>
      </c>
      <c r="I126" s="36"/>
      <c r="J126" s="36"/>
      <c r="K126" s="49"/>
      <c r="L126" s="49"/>
      <c r="M126" s="49"/>
      <c r="O126" s="49"/>
    </row>
    <row r="127" ht="28.5" hidden="1" customHeight="1">
      <c r="A127" s="58" t="s">
        <v>1036</v>
      </c>
      <c r="B127" s="59">
        <v>45281.0</v>
      </c>
      <c r="C127" s="59">
        <v>45313.0</v>
      </c>
      <c r="D127" s="58">
        <v>5.5</v>
      </c>
      <c r="E127" s="60">
        <v>4.0E-4</v>
      </c>
      <c r="F127" s="61"/>
      <c r="G127" s="61"/>
      <c r="H127" s="55" t="s">
        <v>1037</v>
      </c>
      <c r="I127" s="62" t="s">
        <v>51</v>
      </c>
      <c r="J127" s="51" t="s">
        <v>67</v>
      </c>
      <c r="K127" s="65"/>
      <c r="L127" s="65" t="s">
        <v>1038</v>
      </c>
      <c r="M127" s="64" t="s">
        <v>1039</v>
      </c>
      <c r="N127" s="61"/>
      <c r="O127" s="63"/>
      <c r="P127" s="61"/>
      <c r="Q127" s="61"/>
      <c r="R127" s="61"/>
      <c r="S127" s="61"/>
      <c r="T127" s="61"/>
      <c r="U127" s="61"/>
      <c r="V127" s="61"/>
      <c r="W127" s="61"/>
      <c r="X127" s="61"/>
      <c r="Y127" s="61"/>
      <c r="Z127" s="61"/>
    </row>
    <row r="128" ht="28.5" hidden="1" customHeight="1">
      <c r="A128" s="32" t="s">
        <v>1040</v>
      </c>
      <c r="B128" s="53">
        <v>45279.0</v>
      </c>
      <c r="C128" s="53">
        <v>45330.0</v>
      </c>
      <c r="D128" s="32">
        <v>7.8</v>
      </c>
      <c r="E128" s="54">
        <v>4.0E-4</v>
      </c>
      <c r="F128" s="34"/>
      <c r="G128" s="34"/>
      <c r="H128" s="55" t="s">
        <v>1041</v>
      </c>
      <c r="I128" s="36"/>
      <c r="J128" s="36"/>
      <c r="K128" s="56"/>
      <c r="L128" s="56"/>
      <c r="M128" s="56"/>
      <c r="N128" s="34"/>
      <c r="O128" s="56"/>
      <c r="P128" s="34"/>
      <c r="Q128" s="34"/>
      <c r="R128" s="34"/>
      <c r="S128" s="34"/>
      <c r="T128" s="34"/>
      <c r="U128" s="34"/>
      <c r="V128" s="34"/>
      <c r="W128" s="34"/>
      <c r="X128" s="34"/>
      <c r="Y128" s="34"/>
      <c r="Z128" s="34"/>
    </row>
    <row r="129" ht="28.5" hidden="1" customHeight="1">
      <c r="A129" s="32" t="s">
        <v>1042</v>
      </c>
      <c r="B129" s="53">
        <v>45279.0</v>
      </c>
      <c r="C129" s="53">
        <v>45323.0</v>
      </c>
      <c r="D129" s="32">
        <v>7.8</v>
      </c>
      <c r="E129" s="54">
        <v>4.0E-4</v>
      </c>
      <c r="F129" s="34"/>
      <c r="G129" s="34"/>
      <c r="H129" s="55" t="s">
        <v>1043</v>
      </c>
      <c r="I129" s="36"/>
      <c r="J129" s="36"/>
      <c r="K129" s="56"/>
      <c r="L129" s="56"/>
      <c r="M129" s="56"/>
      <c r="N129" s="34"/>
      <c r="O129" s="56"/>
      <c r="P129" s="34"/>
      <c r="Q129" s="34"/>
      <c r="R129" s="34"/>
      <c r="S129" s="34"/>
      <c r="T129" s="34"/>
      <c r="U129" s="34"/>
      <c r="V129" s="34"/>
      <c r="W129" s="34"/>
      <c r="X129" s="34"/>
      <c r="Y129" s="34"/>
      <c r="Z129" s="34"/>
    </row>
    <row r="130" ht="28.5" hidden="1" customHeight="1">
      <c r="A130" s="32" t="s">
        <v>1044</v>
      </c>
      <c r="B130" s="53">
        <v>45278.0</v>
      </c>
      <c r="C130" s="53">
        <v>45330.0</v>
      </c>
      <c r="D130" s="32">
        <v>7.8</v>
      </c>
      <c r="E130" s="54">
        <v>4.0E-4</v>
      </c>
      <c r="F130" s="34"/>
      <c r="G130" s="34"/>
      <c r="H130" s="55" t="s">
        <v>1045</v>
      </c>
      <c r="I130" s="36"/>
      <c r="J130" s="52"/>
      <c r="K130" s="56"/>
      <c r="L130" s="56"/>
      <c r="M130" s="56"/>
      <c r="N130" s="34"/>
      <c r="O130" s="56"/>
      <c r="P130" s="34"/>
      <c r="Q130" s="34"/>
      <c r="R130" s="34"/>
      <c r="S130" s="34"/>
      <c r="T130" s="34"/>
      <c r="U130" s="34"/>
      <c r="V130" s="34"/>
      <c r="W130" s="34"/>
      <c r="X130" s="34"/>
      <c r="Y130" s="34"/>
      <c r="Z130" s="34"/>
    </row>
    <row r="131" ht="28.5" hidden="1" customHeight="1">
      <c r="A131" s="58" t="s">
        <v>1046</v>
      </c>
      <c r="B131" s="59">
        <v>45271.0</v>
      </c>
      <c r="C131" s="59">
        <v>45328.0</v>
      </c>
      <c r="D131" s="58">
        <v>5.5</v>
      </c>
      <c r="E131" s="60">
        <v>4.0E-4</v>
      </c>
      <c r="F131" s="61"/>
      <c r="G131" s="61"/>
      <c r="H131" s="55" t="s">
        <v>1047</v>
      </c>
      <c r="I131" s="46" t="s">
        <v>52</v>
      </c>
      <c r="J131" s="46" t="s">
        <v>73</v>
      </c>
      <c r="K131" s="65"/>
      <c r="L131" s="65" t="s">
        <v>1048</v>
      </c>
      <c r="M131" s="64" t="s">
        <v>1049</v>
      </c>
      <c r="N131" s="61"/>
      <c r="O131" s="63"/>
      <c r="P131" s="61"/>
      <c r="Q131" s="61"/>
      <c r="R131" s="61"/>
      <c r="S131" s="61"/>
      <c r="T131" s="61"/>
      <c r="U131" s="61"/>
      <c r="V131" s="61"/>
      <c r="W131" s="61"/>
      <c r="X131" s="61"/>
      <c r="Y131" s="61"/>
      <c r="Z131" s="61"/>
    </row>
    <row r="132" ht="28.5" hidden="1" customHeight="1">
      <c r="A132" s="32" t="s">
        <v>1050</v>
      </c>
      <c r="B132" s="53">
        <v>45268.0</v>
      </c>
      <c r="C132" s="53">
        <v>45282.0</v>
      </c>
      <c r="D132" s="32">
        <v>5.5</v>
      </c>
      <c r="E132" s="54">
        <v>4.0E-4</v>
      </c>
      <c r="F132" s="34"/>
      <c r="G132" s="34"/>
      <c r="H132" s="55" t="s">
        <v>1051</v>
      </c>
      <c r="I132" s="36"/>
      <c r="J132" s="36"/>
      <c r="K132" s="56"/>
      <c r="L132" s="56"/>
      <c r="M132" s="56"/>
      <c r="N132" s="34"/>
      <c r="O132" s="56"/>
      <c r="P132" s="34"/>
      <c r="Q132" s="34"/>
      <c r="R132" s="34"/>
      <c r="S132" s="34"/>
      <c r="T132" s="34"/>
      <c r="U132" s="34"/>
      <c r="V132" s="34"/>
      <c r="W132" s="34"/>
      <c r="X132" s="34"/>
      <c r="Y132" s="34"/>
      <c r="Z132" s="34"/>
    </row>
    <row r="133" ht="28.5" hidden="1" customHeight="1">
      <c r="A133" s="32" t="s">
        <v>1052</v>
      </c>
      <c r="B133" s="53">
        <v>45268.0</v>
      </c>
      <c r="C133" s="53">
        <v>45363.0</v>
      </c>
      <c r="D133" s="32">
        <v>7.1</v>
      </c>
      <c r="E133" s="54">
        <v>4.0E-4</v>
      </c>
      <c r="F133" s="34"/>
      <c r="G133" s="34"/>
      <c r="H133" s="55" t="s">
        <v>1053</v>
      </c>
      <c r="I133" s="36"/>
      <c r="J133" s="52"/>
      <c r="K133" s="56"/>
      <c r="L133" s="56"/>
      <c r="M133" s="56"/>
      <c r="N133" s="34"/>
      <c r="O133" s="56"/>
      <c r="P133" s="34"/>
      <c r="Q133" s="34"/>
      <c r="R133" s="34"/>
      <c r="S133" s="34"/>
      <c r="T133" s="34"/>
      <c r="U133" s="34"/>
      <c r="V133" s="34"/>
      <c r="W133" s="34"/>
      <c r="X133" s="34"/>
      <c r="Y133" s="34"/>
      <c r="Z133" s="34"/>
    </row>
    <row r="134" ht="28.5" hidden="1" customHeight="1">
      <c r="A134" s="32" t="s">
        <v>1054</v>
      </c>
      <c r="B134" s="53">
        <v>45268.0</v>
      </c>
      <c r="C134" s="53">
        <v>45363.0</v>
      </c>
      <c r="D134" s="32">
        <v>7.1</v>
      </c>
      <c r="E134" s="54">
        <v>4.0E-4</v>
      </c>
      <c r="F134" s="34"/>
      <c r="G134" s="34"/>
      <c r="H134" s="55" t="s">
        <v>1055</v>
      </c>
      <c r="I134" s="36"/>
      <c r="J134" s="36"/>
      <c r="K134" s="56"/>
      <c r="L134" s="56"/>
      <c r="M134" s="56"/>
      <c r="N134" s="34"/>
      <c r="O134" s="56"/>
      <c r="P134" s="34"/>
      <c r="Q134" s="34"/>
      <c r="R134" s="34"/>
      <c r="S134" s="34"/>
      <c r="T134" s="34"/>
      <c r="U134" s="34"/>
      <c r="V134" s="34"/>
      <c r="W134" s="34"/>
      <c r="X134" s="34"/>
      <c r="Y134" s="34"/>
      <c r="Z134" s="34"/>
    </row>
    <row r="135" ht="28.5" hidden="1" customHeight="1">
      <c r="A135" s="32" t="s">
        <v>1056</v>
      </c>
      <c r="B135" s="53">
        <v>45269.0</v>
      </c>
      <c r="C135" s="53">
        <v>45299.0</v>
      </c>
      <c r="D135" s="32">
        <v>5.5</v>
      </c>
      <c r="E135" s="54">
        <v>4.0E-4</v>
      </c>
      <c r="F135" s="34"/>
      <c r="G135" s="34"/>
      <c r="H135" s="55" t="s">
        <v>1057</v>
      </c>
      <c r="I135" s="36"/>
      <c r="J135" s="36"/>
      <c r="K135" s="56"/>
      <c r="L135" s="56"/>
      <c r="M135" s="56"/>
      <c r="N135" s="34"/>
      <c r="O135" s="56"/>
      <c r="P135" s="34"/>
      <c r="Q135" s="34"/>
      <c r="R135" s="34"/>
      <c r="S135" s="34"/>
      <c r="T135" s="34"/>
      <c r="U135" s="34"/>
      <c r="V135" s="34"/>
      <c r="W135" s="34"/>
      <c r="X135" s="34"/>
      <c r="Y135" s="34"/>
      <c r="Z135" s="34"/>
    </row>
    <row r="136" ht="28.5" hidden="1" customHeight="1">
      <c r="A136" s="32" t="s">
        <v>1058</v>
      </c>
      <c r="B136" s="53">
        <v>45281.0</v>
      </c>
      <c r="C136" s="53">
        <v>45385.0</v>
      </c>
      <c r="D136" s="32">
        <v>7.0</v>
      </c>
      <c r="E136" s="54">
        <v>5.0E-4</v>
      </c>
      <c r="F136" s="34"/>
      <c r="G136" s="34"/>
      <c r="H136" s="55" t="s">
        <v>1059</v>
      </c>
      <c r="I136" s="36"/>
      <c r="J136" s="36"/>
      <c r="K136" s="56"/>
      <c r="L136" s="56"/>
      <c r="M136" s="56"/>
      <c r="N136" s="34"/>
      <c r="O136" s="56"/>
      <c r="P136" s="34"/>
      <c r="Q136" s="34"/>
      <c r="R136" s="34"/>
      <c r="S136" s="34"/>
      <c r="T136" s="34"/>
      <c r="U136" s="34"/>
      <c r="V136" s="34"/>
      <c r="W136" s="34"/>
      <c r="X136" s="34"/>
      <c r="Y136" s="34"/>
      <c r="Z136" s="34"/>
    </row>
    <row r="137" ht="28.5" hidden="1" customHeight="1">
      <c r="A137" s="58" t="s">
        <v>1060</v>
      </c>
      <c r="B137" s="59">
        <v>45251.0</v>
      </c>
      <c r="C137" s="59">
        <v>45329.0</v>
      </c>
      <c r="D137" s="58">
        <v>6.7</v>
      </c>
      <c r="E137" s="60">
        <v>4.0E-4</v>
      </c>
      <c r="F137" s="61"/>
      <c r="G137" s="61"/>
      <c r="H137" s="55" t="s">
        <v>1061</v>
      </c>
      <c r="I137" s="46" t="s">
        <v>53</v>
      </c>
      <c r="J137" s="46" t="s">
        <v>69</v>
      </c>
      <c r="K137" s="65"/>
      <c r="L137" s="65" t="s">
        <v>1062</v>
      </c>
      <c r="M137" s="64" t="s">
        <v>1063</v>
      </c>
      <c r="N137" s="61"/>
      <c r="O137" s="63"/>
      <c r="P137" s="61"/>
      <c r="Q137" s="61"/>
      <c r="R137" s="61"/>
      <c r="S137" s="61"/>
      <c r="T137" s="61"/>
      <c r="U137" s="61"/>
      <c r="V137" s="61"/>
      <c r="W137" s="61"/>
      <c r="X137" s="61"/>
      <c r="Y137" s="61"/>
      <c r="Z137" s="61"/>
    </row>
    <row r="138" ht="28.5" hidden="1" customHeight="1">
      <c r="A138" s="32" t="s">
        <v>1064</v>
      </c>
      <c r="B138" s="53">
        <v>45246.0</v>
      </c>
      <c r="C138" s="53">
        <v>45330.0</v>
      </c>
      <c r="D138" s="32">
        <v>4.7</v>
      </c>
      <c r="E138" s="54">
        <v>4.0E-4</v>
      </c>
      <c r="F138" s="34"/>
      <c r="G138" s="34"/>
      <c r="H138" s="55" t="s">
        <v>1065</v>
      </c>
      <c r="I138" s="36"/>
      <c r="J138" s="36"/>
      <c r="K138" s="56"/>
      <c r="L138" s="56"/>
      <c r="M138" s="56"/>
      <c r="N138" s="34"/>
      <c r="O138" s="56"/>
      <c r="P138" s="34"/>
      <c r="Q138" s="34"/>
      <c r="R138" s="34"/>
      <c r="S138" s="34"/>
      <c r="T138" s="34"/>
      <c r="U138" s="34"/>
      <c r="V138" s="34"/>
      <c r="W138" s="34"/>
      <c r="X138" s="34"/>
      <c r="Y138" s="34"/>
      <c r="Z138" s="34"/>
    </row>
    <row r="139" ht="28.5" hidden="1" customHeight="1">
      <c r="A139" s="32" t="s">
        <v>1066</v>
      </c>
      <c r="B139" s="53">
        <v>45244.0</v>
      </c>
      <c r="C139" s="53">
        <v>45327.0</v>
      </c>
      <c r="D139" s="32">
        <v>7.8</v>
      </c>
      <c r="E139" s="54">
        <v>4.0E-4</v>
      </c>
      <c r="F139" s="34"/>
      <c r="G139" s="34"/>
      <c r="H139" s="55" t="s">
        <v>1067</v>
      </c>
      <c r="I139" s="36"/>
      <c r="J139" s="36"/>
      <c r="K139" s="56"/>
      <c r="L139" s="56"/>
      <c r="M139" s="56"/>
      <c r="N139" s="34"/>
      <c r="O139" s="56"/>
      <c r="P139" s="34"/>
      <c r="Q139" s="34"/>
      <c r="R139" s="34"/>
      <c r="S139" s="34"/>
      <c r="T139" s="34"/>
      <c r="U139" s="34"/>
      <c r="V139" s="34"/>
      <c r="W139" s="34"/>
      <c r="X139" s="34"/>
      <c r="Y139" s="34"/>
      <c r="Z139" s="34"/>
    </row>
    <row r="140" ht="28.5" hidden="1" customHeight="1">
      <c r="A140" s="58" t="s">
        <v>1068</v>
      </c>
      <c r="B140" s="59">
        <v>45239.0</v>
      </c>
      <c r="C140" s="59">
        <v>45246.0</v>
      </c>
      <c r="D140" s="58">
        <v>5.5</v>
      </c>
      <c r="E140" s="60">
        <v>4.0E-4</v>
      </c>
      <c r="F140" s="61"/>
      <c r="G140" s="61"/>
      <c r="H140" s="55" t="s">
        <v>1069</v>
      </c>
      <c r="I140" s="46" t="s">
        <v>52</v>
      </c>
      <c r="J140" s="46" t="s">
        <v>58</v>
      </c>
      <c r="K140" s="65"/>
      <c r="L140" s="65"/>
      <c r="M140" s="64" t="s">
        <v>1070</v>
      </c>
      <c r="N140" s="61"/>
      <c r="O140" s="63"/>
      <c r="P140" s="61"/>
      <c r="Q140" s="61"/>
      <c r="R140" s="61"/>
      <c r="S140" s="61"/>
      <c r="T140" s="61"/>
      <c r="U140" s="61"/>
      <c r="V140" s="61"/>
      <c r="W140" s="61"/>
      <c r="X140" s="61"/>
      <c r="Y140" s="61"/>
      <c r="Z140" s="61"/>
    </row>
    <row r="141" ht="28.5" hidden="1" customHeight="1">
      <c r="A141" s="32" t="s">
        <v>1071</v>
      </c>
      <c r="B141" s="53">
        <v>45253.0</v>
      </c>
      <c r="C141" s="53">
        <v>45260.0</v>
      </c>
      <c r="D141" s="32">
        <v>7.8</v>
      </c>
      <c r="E141" s="54">
        <v>4.0E-4</v>
      </c>
      <c r="F141" s="34"/>
      <c r="G141" s="34"/>
      <c r="H141" s="55" t="s">
        <v>1072</v>
      </c>
      <c r="I141" s="36"/>
      <c r="J141" s="36"/>
      <c r="K141" s="56"/>
      <c r="L141" s="56"/>
      <c r="M141" s="56"/>
      <c r="N141" s="34"/>
      <c r="O141" s="56"/>
      <c r="P141" s="34"/>
      <c r="Q141" s="34"/>
      <c r="R141" s="34"/>
      <c r="S141" s="34"/>
      <c r="T141" s="34"/>
      <c r="U141" s="34"/>
      <c r="V141" s="34"/>
      <c r="W141" s="34"/>
      <c r="X141" s="34"/>
      <c r="Y141" s="34"/>
      <c r="Z141" s="34"/>
    </row>
    <row r="142" ht="28.5" hidden="1" customHeight="1">
      <c r="A142" s="32" t="s">
        <v>1073</v>
      </c>
      <c r="B142" s="53">
        <v>45224.0</v>
      </c>
      <c r="C142" s="53">
        <v>45302.0</v>
      </c>
      <c r="D142" s="32">
        <v>7.8</v>
      </c>
      <c r="E142" s="54">
        <v>4.0E-4</v>
      </c>
      <c r="F142" s="34"/>
      <c r="G142" s="34"/>
      <c r="H142" s="55" t="s">
        <v>1074</v>
      </c>
      <c r="I142" s="36"/>
      <c r="J142" s="36"/>
      <c r="K142" s="56"/>
      <c r="L142" s="56"/>
      <c r="M142" s="56"/>
      <c r="N142" s="34"/>
      <c r="O142" s="56"/>
      <c r="P142" s="34"/>
      <c r="Q142" s="34"/>
      <c r="R142" s="34"/>
      <c r="S142" s="34"/>
      <c r="T142" s="34"/>
      <c r="U142" s="34"/>
      <c r="V142" s="34"/>
      <c r="W142" s="34"/>
      <c r="X142" s="34"/>
      <c r="Y142" s="34"/>
      <c r="Z142" s="34"/>
    </row>
    <row r="143" ht="28.5" hidden="1" customHeight="1">
      <c r="A143" s="32" t="s">
        <v>1075</v>
      </c>
      <c r="B143" s="53">
        <v>45222.0</v>
      </c>
      <c r="C143" s="53">
        <v>45316.0</v>
      </c>
      <c r="D143" s="32">
        <v>7.8</v>
      </c>
      <c r="E143" s="54">
        <v>4.0E-4</v>
      </c>
      <c r="F143" s="34"/>
      <c r="G143" s="34"/>
      <c r="H143" s="55" t="s">
        <v>1076</v>
      </c>
      <c r="I143" s="36"/>
      <c r="J143" s="36"/>
      <c r="K143" s="56"/>
      <c r="L143" s="56"/>
      <c r="M143" s="56"/>
      <c r="N143" s="34"/>
      <c r="O143" s="56"/>
      <c r="P143" s="34"/>
      <c r="Q143" s="34"/>
      <c r="R143" s="34"/>
      <c r="S143" s="34"/>
      <c r="T143" s="34"/>
      <c r="U143" s="34"/>
      <c r="V143" s="34"/>
      <c r="W143" s="34"/>
      <c r="X143" s="34"/>
      <c r="Y143" s="34"/>
      <c r="Z143" s="34"/>
    </row>
    <row r="144" ht="28.5" hidden="1" customHeight="1">
      <c r="A144" s="32" t="s">
        <v>1077</v>
      </c>
      <c r="B144" s="53">
        <v>45202.0</v>
      </c>
      <c r="C144" s="53">
        <v>45330.0</v>
      </c>
      <c r="D144" s="32">
        <v>7.8</v>
      </c>
      <c r="E144" s="54">
        <v>4.0E-4</v>
      </c>
      <c r="F144" s="34"/>
      <c r="G144" s="34"/>
      <c r="H144" s="55" t="s">
        <v>1078</v>
      </c>
      <c r="I144" s="36"/>
      <c r="J144" s="36"/>
      <c r="K144" s="56"/>
      <c r="L144" s="56"/>
      <c r="M144" s="56"/>
      <c r="N144" s="34"/>
      <c r="O144" s="56"/>
      <c r="P144" s="34"/>
      <c r="Q144" s="34"/>
      <c r="R144" s="34"/>
      <c r="S144" s="34"/>
      <c r="T144" s="34"/>
      <c r="U144" s="34"/>
      <c r="V144" s="34"/>
      <c r="W144" s="34"/>
      <c r="X144" s="34"/>
      <c r="Y144" s="34"/>
      <c r="Z144" s="34"/>
    </row>
    <row r="145" ht="28.5" hidden="1" customHeight="1">
      <c r="A145" s="32" t="s">
        <v>1079</v>
      </c>
      <c r="B145" s="53">
        <v>45196.0</v>
      </c>
      <c r="C145" s="53">
        <v>45302.0</v>
      </c>
      <c r="D145" s="32">
        <v>7.8</v>
      </c>
      <c r="E145" s="54">
        <v>4.0E-4</v>
      </c>
      <c r="F145" s="34"/>
      <c r="G145" s="34"/>
      <c r="H145" s="55" t="s">
        <v>1080</v>
      </c>
      <c r="I145" s="36"/>
      <c r="J145" s="36"/>
      <c r="K145" s="56"/>
      <c r="L145" s="56"/>
      <c r="M145" s="56"/>
      <c r="N145" s="34"/>
      <c r="O145" s="56"/>
      <c r="P145" s="34"/>
      <c r="Q145" s="34"/>
      <c r="R145" s="34"/>
      <c r="S145" s="34"/>
      <c r="T145" s="34"/>
      <c r="U145" s="34"/>
      <c r="V145" s="34"/>
      <c r="W145" s="34"/>
      <c r="X145" s="34"/>
      <c r="Y145" s="34"/>
      <c r="Z145" s="34"/>
    </row>
    <row r="146" ht="28.5" customHeight="1">
      <c r="A146" s="58" t="s">
        <v>1081</v>
      </c>
      <c r="B146" s="59">
        <v>45231.0</v>
      </c>
      <c r="C146" s="59">
        <v>45385.0</v>
      </c>
      <c r="D146" s="58">
        <v>9.8</v>
      </c>
      <c r="E146" s="60">
        <v>0.0165</v>
      </c>
      <c r="F146" s="61"/>
      <c r="G146" s="61"/>
      <c r="H146" s="55" t="s">
        <v>1082</v>
      </c>
      <c r="I146" s="46" t="s">
        <v>53</v>
      </c>
      <c r="J146" s="51" t="s">
        <v>66</v>
      </c>
      <c r="K146" s="65"/>
      <c r="L146" s="65"/>
      <c r="M146" s="64" t="s">
        <v>1083</v>
      </c>
      <c r="N146" s="61"/>
      <c r="O146" s="63"/>
      <c r="P146" s="61"/>
      <c r="Q146" s="61"/>
      <c r="R146" s="61"/>
      <c r="S146" s="61"/>
      <c r="T146" s="61"/>
      <c r="U146" s="61"/>
      <c r="V146" s="61"/>
      <c r="W146" s="61"/>
      <c r="X146" s="61"/>
      <c r="Y146" s="61"/>
      <c r="Z146" s="61"/>
    </row>
    <row r="147" ht="28.5" hidden="1" customHeight="1">
      <c r="A147" s="58" t="s">
        <v>1084</v>
      </c>
      <c r="B147" s="59">
        <v>45194.0</v>
      </c>
      <c r="C147" s="59">
        <v>45195.0</v>
      </c>
      <c r="D147" s="58">
        <v>6.5</v>
      </c>
      <c r="E147" s="60">
        <v>4.0E-4</v>
      </c>
      <c r="F147" s="61"/>
      <c r="G147" s="61"/>
      <c r="H147" s="43" t="s">
        <v>1085</v>
      </c>
      <c r="I147" s="46" t="s">
        <v>52</v>
      </c>
      <c r="J147" s="51" t="s">
        <v>69</v>
      </c>
      <c r="K147" s="72"/>
      <c r="L147" s="72"/>
      <c r="M147" s="73" t="s">
        <v>1086</v>
      </c>
      <c r="N147" s="58" t="s">
        <v>1087</v>
      </c>
      <c r="O147" s="63"/>
      <c r="P147" s="61"/>
      <c r="Q147" s="61"/>
      <c r="R147" s="61"/>
      <c r="S147" s="61"/>
      <c r="T147" s="61"/>
      <c r="U147" s="61"/>
      <c r="V147" s="61"/>
      <c r="W147" s="61"/>
      <c r="X147" s="61"/>
      <c r="Y147" s="61"/>
      <c r="Z147" s="61"/>
    </row>
    <row r="148" ht="28.5" hidden="1" customHeight="1">
      <c r="A148" s="32" t="s">
        <v>1088</v>
      </c>
      <c r="B148" s="53">
        <v>45236.0</v>
      </c>
      <c r="C148" s="53">
        <v>45273.0</v>
      </c>
      <c r="D148" s="32">
        <v>6.0</v>
      </c>
      <c r="E148" s="54">
        <v>4.0E-4</v>
      </c>
      <c r="F148" s="34"/>
      <c r="G148" s="34"/>
      <c r="H148" s="55" t="s">
        <v>1089</v>
      </c>
      <c r="I148" s="36"/>
      <c r="J148" s="52"/>
      <c r="K148" s="56"/>
      <c r="L148" s="56"/>
      <c r="M148" s="56"/>
      <c r="N148" s="34"/>
      <c r="O148" s="56"/>
      <c r="P148" s="34"/>
      <c r="Q148" s="34"/>
      <c r="R148" s="34"/>
      <c r="S148" s="34"/>
      <c r="T148" s="34"/>
      <c r="U148" s="34"/>
      <c r="V148" s="34"/>
      <c r="W148" s="34"/>
      <c r="X148" s="34"/>
      <c r="Y148" s="34"/>
      <c r="Z148" s="34"/>
    </row>
    <row r="149" ht="28.5" hidden="1" customHeight="1">
      <c r="A149" s="2" t="s">
        <v>1090</v>
      </c>
      <c r="B149" s="44">
        <v>45181.0</v>
      </c>
      <c r="C149" s="44">
        <v>45183.0</v>
      </c>
      <c r="D149" s="2">
        <v>7.8</v>
      </c>
      <c r="E149" s="13">
        <v>4.0E-4</v>
      </c>
      <c r="H149" s="43" t="s">
        <v>1091</v>
      </c>
      <c r="I149" s="36"/>
      <c r="J149" s="52"/>
      <c r="K149" s="49"/>
      <c r="L149" s="49"/>
      <c r="M149" s="49"/>
      <c r="O149" s="49"/>
    </row>
    <row r="150" ht="28.5" hidden="1" customHeight="1">
      <c r="A150" s="2" t="s">
        <v>1092</v>
      </c>
      <c r="B150" s="44">
        <v>45180.0</v>
      </c>
      <c r="C150" s="44">
        <v>45184.0</v>
      </c>
      <c r="D150" s="2">
        <v>7.1</v>
      </c>
      <c r="E150" s="13">
        <v>4.0E-4</v>
      </c>
      <c r="H150" s="43" t="s">
        <v>1093</v>
      </c>
      <c r="I150" s="36"/>
      <c r="J150" s="52"/>
      <c r="K150" s="49"/>
      <c r="L150" s="49"/>
      <c r="M150" s="49"/>
      <c r="O150" s="49"/>
    </row>
    <row r="151" ht="28.5" hidden="1" customHeight="1">
      <c r="A151" s="2" t="s">
        <v>1094</v>
      </c>
      <c r="B151" s="44">
        <v>45202.0</v>
      </c>
      <c r="C151" s="44">
        <v>45316.0</v>
      </c>
      <c r="D151" s="2">
        <v>4.7</v>
      </c>
      <c r="E151" s="13">
        <v>4.0E-4</v>
      </c>
      <c r="H151" s="2" t="s">
        <v>1095</v>
      </c>
      <c r="I151" s="36"/>
      <c r="J151" s="52"/>
      <c r="K151" s="49"/>
      <c r="L151" s="49"/>
      <c r="M151" s="49"/>
      <c r="O151" s="49"/>
    </row>
    <row r="152" ht="28.5" hidden="1" customHeight="1">
      <c r="A152" s="2" t="s">
        <v>1096</v>
      </c>
      <c r="B152" s="44">
        <v>45175.0</v>
      </c>
      <c r="C152" s="44">
        <v>45180.0</v>
      </c>
      <c r="D152" s="2">
        <v>7.8</v>
      </c>
      <c r="E152" s="13">
        <v>4.0E-4</v>
      </c>
      <c r="H152" s="43" t="s">
        <v>1097</v>
      </c>
      <c r="I152" s="36"/>
      <c r="J152" s="52"/>
      <c r="K152" s="49"/>
      <c r="L152" s="49"/>
      <c r="M152" s="49"/>
      <c r="O152" s="49"/>
    </row>
    <row r="153" ht="28.5" hidden="1" customHeight="1">
      <c r="A153" s="2" t="s">
        <v>1098</v>
      </c>
      <c r="B153" s="44">
        <v>45175.0</v>
      </c>
      <c r="C153" s="44">
        <v>45180.0</v>
      </c>
      <c r="D153" s="2">
        <v>7.8</v>
      </c>
      <c r="E153" s="13">
        <v>4.0E-4</v>
      </c>
      <c r="H153" s="43" t="s">
        <v>1099</v>
      </c>
      <c r="I153" s="36"/>
      <c r="J153" s="52"/>
      <c r="K153" s="49"/>
      <c r="L153" s="49"/>
      <c r="M153" s="49"/>
      <c r="O153" s="49"/>
    </row>
    <row r="154" ht="28.5" hidden="1" customHeight="1">
      <c r="A154" s="2" t="s">
        <v>1100</v>
      </c>
      <c r="B154" s="44">
        <v>45167.0</v>
      </c>
      <c r="C154" s="44">
        <v>45170.0</v>
      </c>
      <c r="D154" s="2">
        <v>7.0</v>
      </c>
      <c r="E154" s="13">
        <v>4.0E-4</v>
      </c>
      <c r="H154" s="43" t="s">
        <v>1101</v>
      </c>
      <c r="I154" s="36"/>
      <c r="J154" s="52"/>
      <c r="K154" s="49"/>
      <c r="L154" s="49"/>
      <c r="M154" s="49"/>
      <c r="O154" s="49"/>
    </row>
    <row r="155" ht="28.5" hidden="1" customHeight="1">
      <c r="A155" s="2" t="s">
        <v>1102</v>
      </c>
      <c r="B155" s="44">
        <v>45166.0</v>
      </c>
      <c r="C155" s="44">
        <v>45179.0</v>
      </c>
      <c r="D155" s="2">
        <v>5.5</v>
      </c>
      <c r="E155" s="13">
        <v>4.0E-4</v>
      </c>
      <c r="H155" s="43" t="s">
        <v>1103</v>
      </c>
      <c r="I155" s="36"/>
      <c r="J155" s="52"/>
      <c r="K155" s="49"/>
      <c r="L155" s="49"/>
      <c r="M155" s="49"/>
      <c r="O155" s="49"/>
    </row>
    <row r="156" ht="28.5" hidden="1" customHeight="1">
      <c r="A156" s="58" t="s">
        <v>1104</v>
      </c>
      <c r="B156" s="59">
        <v>45159.0</v>
      </c>
      <c r="C156" s="59">
        <v>45407.0</v>
      </c>
      <c r="D156" s="58">
        <v>5.5</v>
      </c>
      <c r="E156" s="60">
        <v>4.0E-4</v>
      </c>
      <c r="F156" s="61"/>
      <c r="G156" s="61"/>
      <c r="H156" s="55" t="s">
        <v>1105</v>
      </c>
      <c r="I156" s="46" t="s">
        <v>52</v>
      </c>
      <c r="J156" s="51" t="s">
        <v>73</v>
      </c>
      <c r="K156" s="65"/>
      <c r="L156" s="65"/>
      <c r="M156" s="64" t="s">
        <v>1106</v>
      </c>
      <c r="N156" s="61"/>
      <c r="O156" s="63"/>
      <c r="P156" s="61"/>
      <c r="Q156" s="61"/>
      <c r="R156" s="61"/>
      <c r="S156" s="61"/>
      <c r="T156" s="61"/>
      <c r="U156" s="61"/>
      <c r="V156" s="61"/>
      <c r="W156" s="61"/>
      <c r="X156" s="61"/>
      <c r="Y156" s="61"/>
      <c r="Z156" s="61"/>
    </row>
    <row r="157" ht="28.5" hidden="1" customHeight="1">
      <c r="A157" s="2" t="s">
        <v>1107</v>
      </c>
      <c r="B157" s="44">
        <v>45155.0</v>
      </c>
      <c r="C157" s="44">
        <v>45161.0</v>
      </c>
      <c r="D157" s="2">
        <v>6.7</v>
      </c>
      <c r="E157" s="13">
        <v>4.0E-4</v>
      </c>
      <c r="H157" s="43" t="s">
        <v>1108</v>
      </c>
      <c r="I157" s="36"/>
      <c r="J157" s="36"/>
      <c r="K157" s="49"/>
      <c r="L157" s="49"/>
      <c r="M157" s="49"/>
      <c r="O157" s="49"/>
    </row>
    <row r="158" ht="28.5" hidden="1" customHeight="1">
      <c r="A158" s="2" t="s">
        <v>1109</v>
      </c>
      <c r="B158" s="44">
        <v>45154.0</v>
      </c>
      <c r="C158" s="44">
        <v>45160.0</v>
      </c>
      <c r="D158" s="2">
        <v>7.1</v>
      </c>
      <c r="E158" s="13">
        <v>4.0E-4</v>
      </c>
      <c r="H158" s="43" t="s">
        <v>1110</v>
      </c>
      <c r="I158" s="36"/>
      <c r="J158" s="52"/>
      <c r="K158" s="49"/>
      <c r="L158" s="49"/>
      <c r="M158" s="49"/>
      <c r="O158" s="49"/>
    </row>
    <row r="159" ht="28.5" hidden="1" customHeight="1">
      <c r="A159" s="2" t="s">
        <v>1111</v>
      </c>
      <c r="B159" s="44">
        <v>45154.0</v>
      </c>
      <c r="C159" s="44">
        <v>45187.0</v>
      </c>
      <c r="D159" s="2">
        <v>7.1</v>
      </c>
      <c r="E159" s="13">
        <v>4.0E-4</v>
      </c>
      <c r="H159" s="43" t="s">
        <v>1112</v>
      </c>
      <c r="I159" s="46" t="s">
        <v>51</v>
      </c>
      <c r="J159" s="46" t="s">
        <v>72</v>
      </c>
      <c r="K159" s="43"/>
      <c r="L159" s="43"/>
      <c r="M159" s="50" t="s">
        <v>1113</v>
      </c>
      <c r="N159" s="2" t="s">
        <v>1114</v>
      </c>
      <c r="O159" s="49"/>
    </row>
    <row r="160" ht="28.5" hidden="1" customHeight="1">
      <c r="A160" s="2" t="s">
        <v>1115</v>
      </c>
      <c r="B160" s="44">
        <v>45154.0</v>
      </c>
      <c r="C160" s="44">
        <v>45160.0</v>
      </c>
      <c r="D160" s="2">
        <v>5.5</v>
      </c>
      <c r="E160" s="13">
        <v>4.0E-4</v>
      </c>
      <c r="H160" s="43" t="s">
        <v>1116</v>
      </c>
      <c r="I160" s="36"/>
      <c r="J160" s="36"/>
      <c r="K160" s="49"/>
      <c r="L160" s="49"/>
      <c r="M160" s="49"/>
      <c r="O160" s="49"/>
    </row>
    <row r="161" ht="28.5" hidden="1" customHeight="1">
      <c r="A161" s="2" t="s">
        <v>1117</v>
      </c>
      <c r="B161" s="44">
        <v>45147.0</v>
      </c>
      <c r="C161" s="44">
        <v>45179.0</v>
      </c>
      <c r="D161" s="2">
        <v>6.7</v>
      </c>
      <c r="E161" s="13">
        <v>4.0E-4</v>
      </c>
      <c r="H161" s="43" t="s">
        <v>1118</v>
      </c>
      <c r="I161" s="46" t="s">
        <v>52</v>
      </c>
      <c r="J161" s="46" t="s">
        <v>69</v>
      </c>
      <c r="K161" s="43"/>
      <c r="L161" s="43"/>
      <c r="M161" s="50" t="s">
        <v>1119</v>
      </c>
      <c r="O161" s="49"/>
    </row>
    <row r="162" ht="28.5" hidden="1" customHeight="1">
      <c r="A162" s="2" t="s">
        <v>1120</v>
      </c>
      <c r="B162" s="44">
        <v>45175.0</v>
      </c>
      <c r="C162" s="44">
        <v>45180.0</v>
      </c>
      <c r="D162" s="2">
        <v>7.8</v>
      </c>
      <c r="E162" s="13">
        <v>4.0E-4</v>
      </c>
      <c r="H162" s="43" t="s">
        <v>1121</v>
      </c>
      <c r="I162" s="36"/>
      <c r="J162" s="36"/>
      <c r="K162" s="49"/>
      <c r="L162" s="49"/>
      <c r="M162" s="49"/>
      <c r="O162" s="49"/>
    </row>
    <row r="163" ht="28.5" hidden="1" customHeight="1">
      <c r="A163" s="2" t="s">
        <v>1122</v>
      </c>
      <c r="B163" s="44">
        <v>45175.0</v>
      </c>
      <c r="C163" s="44">
        <v>45180.0</v>
      </c>
      <c r="D163" s="2">
        <v>7.8</v>
      </c>
      <c r="E163" s="13">
        <v>4.0E-4</v>
      </c>
      <c r="H163" s="43" t="s">
        <v>1123</v>
      </c>
      <c r="I163" s="36"/>
      <c r="J163" s="36"/>
      <c r="K163" s="49"/>
      <c r="L163" s="49"/>
      <c r="M163" s="49"/>
      <c r="O163" s="49"/>
    </row>
    <row r="164" ht="28.5" hidden="1" customHeight="1">
      <c r="A164" s="2" t="s">
        <v>1124</v>
      </c>
      <c r="B164" s="44">
        <v>45175.0</v>
      </c>
      <c r="C164" s="44">
        <v>45180.0</v>
      </c>
      <c r="D164" s="2">
        <v>7.8</v>
      </c>
      <c r="E164" s="13">
        <v>4.0E-4</v>
      </c>
      <c r="H164" s="43" t="s">
        <v>1125</v>
      </c>
      <c r="I164" s="36"/>
      <c r="J164" s="36"/>
      <c r="K164" s="49"/>
      <c r="L164" s="49"/>
      <c r="M164" s="49"/>
      <c r="O164" s="49"/>
    </row>
    <row r="165" ht="28.5" hidden="1" customHeight="1">
      <c r="A165" s="2" t="s">
        <v>1126</v>
      </c>
      <c r="B165" s="44">
        <v>45175.0</v>
      </c>
      <c r="C165" s="44">
        <v>45180.0</v>
      </c>
      <c r="D165" s="2">
        <v>7.8</v>
      </c>
      <c r="E165" s="13">
        <v>4.0E-4</v>
      </c>
      <c r="H165" s="43" t="s">
        <v>1127</v>
      </c>
      <c r="I165" s="36"/>
      <c r="J165" s="36"/>
      <c r="K165" s="49"/>
      <c r="L165" s="49"/>
      <c r="M165" s="49"/>
      <c r="O165" s="49"/>
    </row>
    <row r="166" ht="28.5" hidden="1" customHeight="1">
      <c r="A166" s="2" t="s">
        <v>1128</v>
      </c>
      <c r="B166" s="44">
        <v>45145.0</v>
      </c>
      <c r="C166" s="44">
        <v>45179.0</v>
      </c>
      <c r="D166" s="2">
        <v>5.5</v>
      </c>
      <c r="E166" s="13">
        <v>4.0E-4</v>
      </c>
      <c r="H166" s="43" t="s">
        <v>1129</v>
      </c>
      <c r="I166" s="36"/>
      <c r="J166" s="36"/>
      <c r="K166" s="49"/>
      <c r="L166" s="49"/>
      <c r="M166" s="49"/>
      <c r="O166" s="49"/>
    </row>
    <row r="167" ht="28.5" hidden="1" customHeight="1">
      <c r="A167" s="2" t="s">
        <v>1130</v>
      </c>
      <c r="B167" s="44">
        <v>45182.0</v>
      </c>
      <c r="C167" s="44">
        <v>45188.0</v>
      </c>
      <c r="D167" s="2">
        <v>5.6</v>
      </c>
      <c r="E167" s="13">
        <v>4.0E-4</v>
      </c>
      <c r="H167" s="43" t="s">
        <v>1131</v>
      </c>
      <c r="I167" s="36"/>
      <c r="J167" s="36"/>
      <c r="K167" s="49"/>
      <c r="L167" s="49"/>
      <c r="M167" s="49"/>
      <c r="O167" s="49"/>
    </row>
    <row r="168" ht="28.5" hidden="1" customHeight="1">
      <c r="A168" s="2" t="s">
        <v>1132</v>
      </c>
      <c r="B168" s="44">
        <v>45145.0</v>
      </c>
      <c r="C168" s="44">
        <v>45181.0</v>
      </c>
      <c r="D168" s="2">
        <v>7.8</v>
      </c>
      <c r="E168" s="13">
        <v>4.0E-4</v>
      </c>
      <c r="H168" s="43" t="s">
        <v>1133</v>
      </c>
      <c r="I168" s="36"/>
      <c r="J168" s="36"/>
      <c r="K168" s="49"/>
      <c r="L168" s="49"/>
      <c r="M168" s="49"/>
      <c r="O168" s="49"/>
    </row>
    <row r="169" ht="28.5" hidden="1" customHeight="1">
      <c r="A169" s="2" t="s">
        <v>1134</v>
      </c>
      <c r="B169" s="44">
        <v>45141.0</v>
      </c>
      <c r="C169" s="44">
        <v>45146.0</v>
      </c>
      <c r="D169" s="2">
        <v>5.5</v>
      </c>
      <c r="E169" s="13">
        <v>4.0E-4</v>
      </c>
      <c r="H169" s="43" t="s">
        <v>1135</v>
      </c>
      <c r="I169" s="46" t="s">
        <v>52</v>
      </c>
      <c r="J169" s="46" t="s">
        <v>58</v>
      </c>
      <c r="K169" s="43"/>
      <c r="L169" s="43"/>
      <c r="M169" s="50" t="s">
        <v>1136</v>
      </c>
      <c r="O169" s="49"/>
    </row>
    <row r="170" ht="28.5" hidden="1" customHeight="1">
      <c r="A170" s="2" t="s">
        <v>1137</v>
      </c>
      <c r="B170" s="44">
        <v>45141.0</v>
      </c>
      <c r="C170" s="44">
        <v>45179.0</v>
      </c>
      <c r="D170" s="2">
        <v>5.5</v>
      </c>
      <c r="E170" s="13">
        <v>4.0E-4</v>
      </c>
      <c r="H170" s="43" t="s">
        <v>1138</v>
      </c>
      <c r="I170" s="36"/>
      <c r="J170" s="36"/>
      <c r="K170" s="49"/>
      <c r="L170" s="49"/>
      <c r="M170" s="49"/>
      <c r="O170" s="49"/>
    </row>
    <row r="171" ht="28.5" hidden="1" customHeight="1">
      <c r="A171" s="2" t="s">
        <v>1139</v>
      </c>
      <c r="B171" s="44">
        <v>45148.0</v>
      </c>
      <c r="C171" s="44">
        <v>45188.0</v>
      </c>
      <c r="D171" s="2">
        <v>7.8</v>
      </c>
      <c r="E171" s="13">
        <v>4.0E-4</v>
      </c>
      <c r="H171" s="43" t="s">
        <v>1140</v>
      </c>
      <c r="I171" s="36"/>
      <c r="J171" s="36"/>
      <c r="K171" s="49"/>
      <c r="L171" s="49"/>
      <c r="M171" s="49"/>
      <c r="O171" s="49"/>
    </row>
    <row r="172" ht="28.5" hidden="1" customHeight="1">
      <c r="A172" s="2" t="s">
        <v>1141</v>
      </c>
      <c r="B172" s="44">
        <v>45175.0</v>
      </c>
      <c r="C172" s="44">
        <v>45180.0</v>
      </c>
      <c r="D172" s="2">
        <v>7.8</v>
      </c>
      <c r="E172" s="13">
        <v>4.0E-4</v>
      </c>
      <c r="H172" s="43" t="s">
        <v>1142</v>
      </c>
      <c r="I172" s="36"/>
      <c r="J172" s="36"/>
      <c r="K172" s="49"/>
      <c r="L172" s="49"/>
      <c r="M172" s="49"/>
      <c r="O172" s="49"/>
    </row>
    <row r="173" ht="28.5" hidden="1" customHeight="1">
      <c r="A173" s="2" t="s">
        <v>1143</v>
      </c>
      <c r="B173" s="44">
        <v>45138.0</v>
      </c>
      <c r="C173" s="44">
        <v>45142.0</v>
      </c>
      <c r="D173" s="2">
        <v>4.6</v>
      </c>
      <c r="E173" s="13">
        <v>5.0E-4</v>
      </c>
      <c r="H173" s="43" t="s">
        <v>1144</v>
      </c>
      <c r="I173" s="46" t="s">
        <v>53</v>
      </c>
      <c r="J173" s="46" t="s">
        <v>68</v>
      </c>
      <c r="K173" s="43"/>
      <c r="L173" s="43"/>
      <c r="M173" s="50" t="s">
        <v>1145</v>
      </c>
      <c r="O173" s="49"/>
    </row>
    <row r="174" ht="28.5" hidden="1" customHeight="1">
      <c r="A174" s="2" t="s">
        <v>1146</v>
      </c>
      <c r="B174" s="44">
        <v>45138.0</v>
      </c>
      <c r="C174" s="44">
        <v>45188.0</v>
      </c>
      <c r="D174" s="2">
        <v>7.8</v>
      </c>
      <c r="E174" s="13">
        <v>4.0E-4</v>
      </c>
      <c r="H174" s="43" t="s">
        <v>1147</v>
      </c>
      <c r="I174" s="36"/>
      <c r="J174" s="36"/>
      <c r="K174" s="49"/>
      <c r="L174" s="49"/>
      <c r="M174" s="49"/>
      <c r="O174" s="49"/>
    </row>
    <row r="175" ht="28.5" hidden="1" customHeight="1">
      <c r="A175" s="2" t="s">
        <v>1148</v>
      </c>
      <c r="B175" s="44">
        <v>45131.0</v>
      </c>
      <c r="C175" s="44">
        <v>45179.0</v>
      </c>
      <c r="D175" s="2">
        <v>6.4</v>
      </c>
      <c r="E175" s="13">
        <v>4.0E-4</v>
      </c>
      <c r="H175" s="43" t="s">
        <v>1149</v>
      </c>
      <c r="I175" s="36"/>
      <c r="J175" s="36"/>
      <c r="K175" s="49"/>
      <c r="L175" s="49"/>
      <c r="M175" s="49"/>
      <c r="O175" s="49"/>
    </row>
    <row r="176" ht="28.5" hidden="1" customHeight="1">
      <c r="A176" s="2" t="s">
        <v>1150</v>
      </c>
      <c r="B176" s="44">
        <v>45131.0</v>
      </c>
      <c r="C176" s="44">
        <v>45140.0</v>
      </c>
      <c r="D176" s="2">
        <v>7.8</v>
      </c>
      <c r="E176" s="13">
        <v>4.0E-4</v>
      </c>
      <c r="H176" s="43" t="s">
        <v>1151</v>
      </c>
      <c r="I176" s="46" t="s">
        <v>52</v>
      </c>
      <c r="J176" s="51" t="s">
        <v>69</v>
      </c>
      <c r="K176" s="43"/>
      <c r="L176" s="43"/>
      <c r="M176" s="50" t="s">
        <v>1152</v>
      </c>
      <c r="O176" s="49"/>
    </row>
    <row r="177" ht="28.5" hidden="1" customHeight="1">
      <c r="A177" s="2" t="s">
        <v>1153</v>
      </c>
      <c r="B177" s="44">
        <v>45175.0</v>
      </c>
      <c r="C177" s="44">
        <v>45180.0</v>
      </c>
      <c r="D177" s="2">
        <v>7.8</v>
      </c>
      <c r="E177" s="13">
        <v>4.0E-4</v>
      </c>
      <c r="H177" s="43" t="s">
        <v>1154</v>
      </c>
      <c r="I177" s="36"/>
      <c r="J177" s="36"/>
      <c r="K177" s="49"/>
      <c r="L177" s="49"/>
      <c r="M177" s="49"/>
      <c r="O177" s="49"/>
    </row>
    <row r="178" ht="28.5" hidden="1" customHeight="1">
      <c r="A178" s="2" t="s">
        <v>1155</v>
      </c>
      <c r="B178" s="44">
        <v>45128.0</v>
      </c>
      <c r="C178" s="44">
        <v>45179.0</v>
      </c>
      <c r="D178" s="2">
        <v>7.8</v>
      </c>
      <c r="E178" s="13">
        <v>4.0E-4</v>
      </c>
      <c r="H178" s="43" t="s">
        <v>1156</v>
      </c>
      <c r="I178" s="36"/>
      <c r="J178" s="36"/>
      <c r="K178" s="49"/>
      <c r="L178" s="49"/>
      <c r="M178" s="49"/>
      <c r="O178" s="49"/>
    </row>
    <row r="179" ht="28.5" hidden="1" customHeight="1">
      <c r="A179" s="2" t="s">
        <v>1157</v>
      </c>
      <c r="B179" s="44">
        <v>45132.0</v>
      </c>
      <c r="C179" s="44">
        <v>45179.0</v>
      </c>
      <c r="D179" s="2">
        <v>5.5</v>
      </c>
      <c r="E179" s="13">
        <v>5.0E-4</v>
      </c>
      <c r="H179" s="43" t="s">
        <v>1158</v>
      </c>
      <c r="I179" s="36"/>
      <c r="J179" s="52"/>
      <c r="K179" s="49"/>
      <c r="L179" s="49"/>
      <c r="M179" s="49"/>
      <c r="O179" s="49"/>
    </row>
    <row r="180" ht="28.5" hidden="1" customHeight="1">
      <c r="A180" s="2" t="s">
        <v>1159</v>
      </c>
      <c r="B180" s="44">
        <v>45132.0</v>
      </c>
      <c r="C180" s="44">
        <v>45179.0</v>
      </c>
      <c r="D180" s="2">
        <v>5.5</v>
      </c>
      <c r="E180" s="13">
        <v>4.0E-4</v>
      </c>
      <c r="H180" s="43" t="s">
        <v>1160</v>
      </c>
      <c r="I180" s="36"/>
      <c r="J180" s="36"/>
      <c r="K180" s="49"/>
      <c r="L180" s="49"/>
      <c r="M180" s="49"/>
      <c r="O180" s="49"/>
    </row>
    <row r="181" ht="28.5" hidden="1" customHeight="1">
      <c r="A181" s="2" t="s">
        <v>1161</v>
      </c>
      <c r="B181" s="44">
        <v>45131.0</v>
      </c>
      <c r="C181" s="44">
        <v>45140.0</v>
      </c>
      <c r="D181" s="2">
        <v>7.8</v>
      </c>
      <c r="E181" s="13">
        <v>4.0E-4</v>
      </c>
      <c r="H181" s="43" t="s">
        <v>1162</v>
      </c>
      <c r="I181" s="36"/>
      <c r="J181" s="36"/>
      <c r="K181" s="49"/>
      <c r="L181" s="49"/>
      <c r="M181" s="49"/>
      <c r="O181" s="49"/>
    </row>
    <row r="182" ht="28.5" hidden="1" customHeight="1">
      <c r="A182" s="2" t="s">
        <v>1163</v>
      </c>
      <c r="B182" s="44">
        <v>45128.0</v>
      </c>
      <c r="C182" s="44">
        <v>45179.0</v>
      </c>
      <c r="D182" s="2">
        <v>7.8</v>
      </c>
      <c r="E182" s="13">
        <v>4.0E-4</v>
      </c>
      <c r="H182" s="43" t="s">
        <v>1164</v>
      </c>
      <c r="I182" s="36"/>
      <c r="J182" s="36"/>
      <c r="K182" s="49"/>
      <c r="L182" s="49"/>
      <c r="M182" s="49"/>
      <c r="O182" s="49"/>
    </row>
    <row r="183" ht="28.5" hidden="1" customHeight="1">
      <c r="A183" s="2" t="s">
        <v>1165</v>
      </c>
      <c r="B183" s="44">
        <v>45128.0</v>
      </c>
      <c r="C183" s="44">
        <v>45156.0</v>
      </c>
      <c r="D183" s="2">
        <v>7.8</v>
      </c>
      <c r="E183" s="13">
        <v>4.0E-4</v>
      </c>
      <c r="H183" s="43" t="s">
        <v>1166</v>
      </c>
      <c r="I183" s="36"/>
      <c r="J183" s="36"/>
      <c r="K183" s="49"/>
      <c r="L183" s="49"/>
      <c r="M183" s="49"/>
      <c r="O183" s="49"/>
    </row>
    <row r="184" ht="28.5" hidden="1" customHeight="1">
      <c r="A184" s="2" t="s">
        <v>1167</v>
      </c>
      <c r="B184" s="44">
        <v>45128.0</v>
      </c>
      <c r="C184" s="44">
        <v>45157.0</v>
      </c>
      <c r="D184" s="2">
        <v>7.8</v>
      </c>
      <c r="E184" s="13">
        <v>4.0E-4</v>
      </c>
      <c r="H184" s="43" t="s">
        <v>1168</v>
      </c>
      <c r="I184" s="36"/>
      <c r="J184" s="36"/>
      <c r="K184" s="49"/>
      <c r="L184" s="49"/>
      <c r="M184" s="49"/>
      <c r="O184" s="49"/>
    </row>
    <row r="185" ht="28.5" hidden="1" customHeight="1">
      <c r="A185" s="2" t="s">
        <v>1169</v>
      </c>
      <c r="B185" s="44">
        <v>45131.0</v>
      </c>
      <c r="C185" s="44">
        <v>45191.0</v>
      </c>
      <c r="D185" s="2">
        <v>7.1</v>
      </c>
      <c r="E185" s="13">
        <v>4.0E-4</v>
      </c>
      <c r="H185" s="43" t="s">
        <v>1170</v>
      </c>
      <c r="I185" s="46" t="s">
        <v>52</v>
      </c>
      <c r="J185" s="46" t="s">
        <v>73</v>
      </c>
      <c r="K185" s="43"/>
      <c r="L185" s="43"/>
      <c r="M185" s="50" t="s">
        <v>1171</v>
      </c>
      <c r="N185" s="2" t="s">
        <v>1172</v>
      </c>
      <c r="O185" s="49"/>
    </row>
    <row r="186" ht="28.5" hidden="1" customHeight="1">
      <c r="A186" s="2" t="s">
        <v>1173</v>
      </c>
      <c r="B186" s="44">
        <v>45105.0</v>
      </c>
      <c r="C186" s="44">
        <v>45113.0</v>
      </c>
      <c r="D186" s="2">
        <v>4.7</v>
      </c>
      <c r="E186" s="13">
        <v>4.0E-4</v>
      </c>
      <c r="H186" s="43" t="s">
        <v>1174</v>
      </c>
      <c r="I186" s="36"/>
      <c r="J186" s="36"/>
      <c r="K186" s="49"/>
      <c r="L186" s="49"/>
      <c r="M186" s="49"/>
      <c r="O186" s="49"/>
    </row>
    <row r="187" ht="28.5" hidden="1" customHeight="1">
      <c r="A187" s="32" t="s">
        <v>1175</v>
      </c>
      <c r="B187" s="53">
        <v>45231.0</v>
      </c>
      <c r="C187" s="53">
        <v>45239.0</v>
      </c>
      <c r="D187" s="32">
        <v>7.0</v>
      </c>
      <c r="E187" s="54">
        <v>4.0E-4</v>
      </c>
      <c r="F187" s="34"/>
      <c r="G187" s="34"/>
      <c r="H187" s="55" t="s">
        <v>1176</v>
      </c>
      <c r="I187" s="36"/>
      <c r="J187" s="36"/>
      <c r="K187" s="56"/>
      <c r="L187" s="56"/>
      <c r="M187" s="56"/>
      <c r="N187" s="34"/>
      <c r="O187" s="56"/>
      <c r="P187" s="34"/>
      <c r="Q187" s="34"/>
      <c r="R187" s="34"/>
      <c r="S187" s="34"/>
      <c r="T187" s="34"/>
      <c r="U187" s="34"/>
      <c r="V187" s="34"/>
      <c r="W187" s="34"/>
      <c r="X187" s="34"/>
      <c r="Y187" s="34"/>
      <c r="Z187" s="34"/>
    </row>
    <row r="188" ht="28.5" hidden="1" customHeight="1">
      <c r="A188" s="2" t="s">
        <v>1177</v>
      </c>
      <c r="B188" s="44">
        <v>45105.0</v>
      </c>
      <c r="C188" s="44">
        <v>45180.0</v>
      </c>
      <c r="D188" s="2">
        <v>7.8</v>
      </c>
      <c r="E188" s="13">
        <v>4.0E-4</v>
      </c>
      <c r="H188" s="43" t="s">
        <v>1178</v>
      </c>
      <c r="I188" s="36"/>
      <c r="J188" s="36"/>
      <c r="K188" s="49"/>
      <c r="L188" s="49"/>
      <c r="M188" s="49"/>
      <c r="O188" s="49"/>
    </row>
    <row r="189" ht="28.5" hidden="1" customHeight="1">
      <c r="A189" s="2" t="s">
        <v>1179</v>
      </c>
      <c r="B189" s="44">
        <v>45105.0</v>
      </c>
      <c r="C189" s="44">
        <v>45180.0</v>
      </c>
      <c r="D189" s="2">
        <v>7.8</v>
      </c>
      <c r="E189" s="13">
        <v>4.0E-4</v>
      </c>
      <c r="H189" s="43" t="s">
        <v>1180</v>
      </c>
      <c r="I189" s="36"/>
      <c r="J189" s="36"/>
      <c r="K189" s="49"/>
      <c r="L189" s="49"/>
      <c r="M189" s="49"/>
      <c r="O189" s="49"/>
    </row>
    <row r="190" ht="28.5" hidden="1" customHeight="1">
      <c r="A190" s="2" t="s">
        <v>1181</v>
      </c>
      <c r="B190" s="44">
        <v>45105.0</v>
      </c>
      <c r="C190" s="44">
        <v>45113.0</v>
      </c>
      <c r="D190" s="2">
        <v>5.5</v>
      </c>
      <c r="E190" s="13">
        <v>4.0E-4</v>
      </c>
      <c r="H190" s="43" t="s">
        <v>1182</v>
      </c>
      <c r="I190" s="46" t="s">
        <v>51</v>
      </c>
      <c r="J190" s="46" t="s">
        <v>67</v>
      </c>
      <c r="K190" s="43"/>
      <c r="L190" s="43"/>
      <c r="M190" s="50" t="s">
        <v>1183</v>
      </c>
      <c r="N190" s="2" t="s">
        <v>1184</v>
      </c>
      <c r="O190" s="49"/>
    </row>
    <row r="191" ht="28.5" hidden="1" customHeight="1">
      <c r="A191" s="2" t="s">
        <v>1185</v>
      </c>
      <c r="B191" s="44">
        <v>45105.0</v>
      </c>
      <c r="C191" s="44">
        <v>45113.0</v>
      </c>
      <c r="D191" s="2">
        <v>5.5</v>
      </c>
      <c r="E191" s="13">
        <v>4.0E-4</v>
      </c>
      <c r="H191" s="43" t="s">
        <v>1186</v>
      </c>
      <c r="I191" s="46" t="s">
        <v>52</v>
      </c>
      <c r="J191" s="46" t="s">
        <v>73</v>
      </c>
      <c r="K191" s="43"/>
      <c r="L191" s="43"/>
      <c r="M191" s="50" t="s">
        <v>1187</v>
      </c>
      <c r="O191" s="49"/>
    </row>
    <row r="192" ht="28.5" hidden="1" customHeight="1">
      <c r="A192" s="2" t="s">
        <v>1188</v>
      </c>
      <c r="B192" s="44">
        <v>45105.0</v>
      </c>
      <c r="C192" s="44">
        <v>45113.0</v>
      </c>
      <c r="D192" s="2">
        <v>5.5</v>
      </c>
      <c r="E192" s="13">
        <v>4.0E-4</v>
      </c>
      <c r="H192" s="43" t="s">
        <v>1189</v>
      </c>
      <c r="I192" s="46" t="s">
        <v>52</v>
      </c>
      <c r="J192" s="51" t="s">
        <v>73</v>
      </c>
      <c r="K192" s="43"/>
      <c r="L192" s="43"/>
      <c r="M192" s="50" t="s">
        <v>1190</v>
      </c>
      <c r="O192" s="49"/>
    </row>
    <row r="193" ht="28.5" hidden="1" customHeight="1">
      <c r="A193" s="2" t="s">
        <v>1191</v>
      </c>
      <c r="B193" s="44">
        <v>45105.0</v>
      </c>
      <c r="C193" s="44">
        <v>45140.0</v>
      </c>
      <c r="D193" s="2">
        <v>5.5</v>
      </c>
      <c r="E193" s="13">
        <v>4.0E-4</v>
      </c>
      <c r="H193" s="43" t="s">
        <v>1192</v>
      </c>
      <c r="I193" s="46" t="s">
        <v>51</v>
      </c>
      <c r="J193" s="46" t="s">
        <v>67</v>
      </c>
      <c r="K193" s="43"/>
      <c r="L193" s="43"/>
      <c r="M193" s="50" t="s">
        <v>1193</v>
      </c>
      <c r="N193" s="2" t="s">
        <v>1184</v>
      </c>
      <c r="O193" s="49"/>
    </row>
    <row r="194" ht="28.5" hidden="1" customHeight="1">
      <c r="A194" s="2" t="s">
        <v>1194</v>
      </c>
      <c r="B194" s="44">
        <v>45107.0</v>
      </c>
      <c r="C194" s="44">
        <v>45157.0</v>
      </c>
      <c r="D194" s="2">
        <v>6.5</v>
      </c>
      <c r="E194" s="13">
        <v>0.0029</v>
      </c>
      <c r="H194" s="43" t="s">
        <v>1195</v>
      </c>
      <c r="I194" s="36"/>
      <c r="J194" s="36"/>
      <c r="K194" s="49"/>
      <c r="L194" s="49"/>
      <c r="M194" s="49"/>
      <c r="O194" s="49"/>
    </row>
    <row r="195" ht="28.5" hidden="1" customHeight="1">
      <c r="A195" s="2" t="s">
        <v>1196</v>
      </c>
      <c r="B195" s="44">
        <v>45100.0</v>
      </c>
      <c r="C195" s="44">
        <v>45127.0</v>
      </c>
      <c r="D195" s="2">
        <v>7.1</v>
      </c>
      <c r="E195" s="13">
        <v>4.0E-4</v>
      </c>
      <c r="H195" s="43" t="s">
        <v>1197</v>
      </c>
      <c r="I195" s="46" t="s">
        <v>51</v>
      </c>
      <c r="J195" s="46" t="s">
        <v>72</v>
      </c>
      <c r="K195" s="43"/>
      <c r="L195" s="43"/>
      <c r="M195" s="50" t="s">
        <v>1198</v>
      </c>
      <c r="O195" s="49"/>
    </row>
    <row r="196" ht="28.5" hidden="1" customHeight="1">
      <c r="A196" s="2" t="s">
        <v>1199</v>
      </c>
      <c r="B196" s="44">
        <v>45096.0</v>
      </c>
      <c r="C196" s="44">
        <v>45138.0</v>
      </c>
      <c r="D196" s="2">
        <v>7.5</v>
      </c>
      <c r="E196" s="13">
        <v>5.0E-4</v>
      </c>
      <c r="H196" s="43" t="s">
        <v>1200</v>
      </c>
      <c r="I196" s="46" t="s">
        <v>51</v>
      </c>
      <c r="J196" s="46" t="s">
        <v>72</v>
      </c>
      <c r="K196" s="43"/>
      <c r="L196" s="43" t="s">
        <v>1038</v>
      </c>
      <c r="M196" s="50" t="s">
        <v>1201</v>
      </c>
      <c r="N196" s="2" t="s">
        <v>1202</v>
      </c>
      <c r="O196" s="49"/>
    </row>
    <row r="197" ht="28.5" hidden="1" customHeight="1">
      <c r="A197" s="2" t="s">
        <v>1203</v>
      </c>
      <c r="B197" s="44">
        <v>45118.0</v>
      </c>
      <c r="C197" s="44">
        <v>45177.0</v>
      </c>
      <c r="D197" s="2">
        <v>7.8</v>
      </c>
      <c r="E197" s="13">
        <v>6.0E-4</v>
      </c>
      <c r="H197" s="43" t="s">
        <v>1204</v>
      </c>
      <c r="I197" s="36"/>
      <c r="J197" s="36"/>
      <c r="K197" s="49"/>
      <c r="L197" s="49"/>
      <c r="M197" s="49"/>
      <c r="O197" s="49"/>
    </row>
    <row r="198" ht="28.5" hidden="1" customHeight="1">
      <c r="A198" s="2" t="s">
        <v>1205</v>
      </c>
      <c r="B198" s="44">
        <v>45093.0</v>
      </c>
      <c r="C198" s="44">
        <v>45157.0</v>
      </c>
      <c r="D198" s="2">
        <v>7.1</v>
      </c>
      <c r="E198" s="13">
        <v>4.0E-4</v>
      </c>
      <c r="H198" s="43" t="s">
        <v>1206</v>
      </c>
      <c r="I198" s="36"/>
      <c r="J198" s="52"/>
      <c r="K198" s="49"/>
      <c r="L198" s="49"/>
      <c r="M198" s="49"/>
      <c r="O198" s="49"/>
    </row>
    <row r="199" ht="28.5" hidden="1" customHeight="1">
      <c r="A199" s="2" t="s">
        <v>1207</v>
      </c>
      <c r="B199" s="44">
        <v>45097.0</v>
      </c>
      <c r="C199" s="44">
        <v>45104.0</v>
      </c>
      <c r="D199" s="2">
        <v>5.5</v>
      </c>
      <c r="E199" s="13">
        <v>4.0E-4</v>
      </c>
      <c r="H199" s="43" t="s">
        <v>1208</v>
      </c>
      <c r="I199" s="46" t="s">
        <v>51</v>
      </c>
      <c r="J199" s="46" t="s">
        <v>67</v>
      </c>
      <c r="K199" s="43"/>
      <c r="L199" s="43"/>
      <c r="M199" s="50" t="s">
        <v>1209</v>
      </c>
      <c r="O199" s="49"/>
    </row>
    <row r="200" ht="28.5" hidden="1" customHeight="1">
      <c r="A200" s="2" t="s">
        <v>1210</v>
      </c>
      <c r="B200" s="44">
        <v>45100.0</v>
      </c>
      <c r="C200" s="44">
        <v>45157.0</v>
      </c>
      <c r="D200" s="2">
        <v>4.4</v>
      </c>
      <c r="E200" s="13">
        <v>4.0E-4</v>
      </c>
      <c r="H200" s="43" t="s">
        <v>1211</v>
      </c>
      <c r="I200" s="36"/>
      <c r="J200" s="36"/>
      <c r="K200" s="49"/>
      <c r="L200" s="49"/>
      <c r="M200" s="49"/>
      <c r="O200" s="49"/>
    </row>
    <row r="201" ht="28.5" hidden="1" customHeight="1">
      <c r="A201" s="2" t="s">
        <v>1212</v>
      </c>
      <c r="B201" s="44">
        <v>45089.0</v>
      </c>
      <c r="C201" s="44">
        <v>45099.0</v>
      </c>
      <c r="D201" s="2">
        <v>5.5</v>
      </c>
      <c r="E201" s="13">
        <v>4.0E-4</v>
      </c>
      <c r="H201" s="43" t="s">
        <v>1213</v>
      </c>
      <c r="I201" s="36"/>
      <c r="J201" s="36"/>
      <c r="K201" s="49"/>
      <c r="L201" s="49"/>
      <c r="M201" s="49"/>
      <c r="O201" s="49"/>
    </row>
    <row r="202" ht="28.5" hidden="1" customHeight="1">
      <c r="A202" s="2" t="s">
        <v>1214</v>
      </c>
      <c r="B202" s="44">
        <v>45089.0</v>
      </c>
      <c r="C202" s="44">
        <v>45097.0</v>
      </c>
      <c r="D202" s="2">
        <v>6.7</v>
      </c>
      <c r="E202" s="13">
        <v>4.0E-4</v>
      </c>
      <c r="H202" s="43" t="s">
        <v>1215</v>
      </c>
      <c r="I202" s="46" t="s">
        <v>51</v>
      </c>
      <c r="J202" s="46" t="s">
        <v>72</v>
      </c>
      <c r="K202" s="43"/>
      <c r="L202" s="43" t="s">
        <v>1216</v>
      </c>
      <c r="M202" s="50" t="s">
        <v>1217</v>
      </c>
      <c r="O202" s="49"/>
    </row>
    <row r="203" ht="28.5" hidden="1" customHeight="1">
      <c r="A203" s="2" t="s">
        <v>1218</v>
      </c>
      <c r="B203" s="44">
        <v>45086.0</v>
      </c>
      <c r="C203" s="44">
        <v>45134.0</v>
      </c>
      <c r="D203" s="2">
        <v>7.1</v>
      </c>
      <c r="E203" s="13">
        <v>4.0E-4</v>
      </c>
      <c r="H203" s="43" t="s">
        <v>1219</v>
      </c>
      <c r="I203" s="46" t="s">
        <v>52</v>
      </c>
      <c r="J203" s="51" t="s">
        <v>58</v>
      </c>
      <c r="K203" s="43"/>
      <c r="L203" s="43"/>
      <c r="M203" s="50" t="s">
        <v>1220</v>
      </c>
      <c r="O203" s="49"/>
    </row>
    <row r="204" ht="28.5" hidden="1" customHeight="1">
      <c r="A204" s="2" t="s">
        <v>1221</v>
      </c>
      <c r="B204" s="44">
        <v>45107.0</v>
      </c>
      <c r="C204" s="44">
        <v>45114.0</v>
      </c>
      <c r="D204" s="2">
        <v>7.8</v>
      </c>
      <c r="E204" s="13">
        <v>5.0E-4</v>
      </c>
      <c r="H204" s="43" t="s">
        <v>1222</v>
      </c>
      <c r="I204" s="36"/>
      <c r="J204" s="36"/>
      <c r="K204" s="49"/>
      <c r="L204" s="49"/>
      <c r="M204" s="49"/>
      <c r="O204" s="49"/>
    </row>
    <row r="205" ht="28.5" hidden="1" customHeight="1">
      <c r="A205" s="2" t="s">
        <v>1223</v>
      </c>
      <c r="B205" s="44">
        <v>45082.0</v>
      </c>
      <c r="C205" s="44">
        <v>45157.0</v>
      </c>
      <c r="D205" s="2">
        <v>7.8</v>
      </c>
      <c r="E205" s="13">
        <v>4.0E-4</v>
      </c>
      <c r="H205" s="43" t="s">
        <v>1224</v>
      </c>
      <c r="I205" s="36"/>
      <c r="J205" s="36"/>
      <c r="K205" s="49"/>
      <c r="L205" s="49"/>
      <c r="M205" s="49"/>
      <c r="O205" s="49"/>
    </row>
    <row r="206" ht="28.5" hidden="1" customHeight="1">
      <c r="A206" s="2" t="s">
        <v>1225</v>
      </c>
      <c r="B206" s="44">
        <v>45118.0</v>
      </c>
      <c r="C206" s="44">
        <v>45127.0</v>
      </c>
      <c r="D206" s="2">
        <v>6.2</v>
      </c>
      <c r="E206" s="13">
        <v>4.0E-4</v>
      </c>
      <c r="H206" s="43" t="s">
        <v>1226</v>
      </c>
      <c r="I206" s="36"/>
      <c r="J206" s="36"/>
      <c r="K206" s="49"/>
      <c r="L206" s="49"/>
      <c r="M206" s="49"/>
      <c r="O206" s="49"/>
    </row>
    <row r="207" ht="28.5" hidden="1" customHeight="1">
      <c r="A207" s="2" t="s">
        <v>1227</v>
      </c>
      <c r="B207" s="44">
        <v>45119.0</v>
      </c>
      <c r="C207" s="44">
        <v>45127.0</v>
      </c>
      <c r="D207" s="2">
        <v>7.8</v>
      </c>
      <c r="E207" s="13">
        <v>4.0E-4</v>
      </c>
      <c r="H207" s="43" t="s">
        <v>1228</v>
      </c>
      <c r="I207" s="36"/>
      <c r="J207" s="36"/>
      <c r="K207" s="49"/>
      <c r="L207" s="49"/>
      <c r="M207" s="49"/>
      <c r="O207" s="49"/>
    </row>
    <row r="208" ht="28.5" customHeight="1">
      <c r="A208" s="2" t="s">
        <v>1229</v>
      </c>
      <c r="B208" s="44">
        <v>45105.0</v>
      </c>
      <c r="C208" s="44">
        <v>45180.0</v>
      </c>
      <c r="D208" s="2">
        <v>7.8</v>
      </c>
      <c r="E208" s="13">
        <v>4.0E-4</v>
      </c>
      <c r="H208" s="43" t="s">
        <v>1230</v>
      </c>
      <c r="I208" s="46" t="s">
        <v>53</v>
      </c>
      <c r="J208" s="46" t="s">
        <v>66</v>
      </c>
      <c r="K208" s="43"/>
      <c r="L208" s="43" t="s">
        <v>1231</v>
      </c>
      <c r="M208" s="50" t="s">
        <v>1232</v>
      </c>
      <c r="O208" s="49"/>
    </row>
    <row r="209" ht="28.5" hidden="1" customHeight="1">
      <c r="A209" s="2" t="s">
        <v>1233</v>
      </c>
      <c r="B209" s="44">
        <v>45096.0</v>
      </c>
      <c r="C209" s="44">
        <v>45106.0</v>
      </c>
      <c r="D209" s="2">
        <v>5.5</v>
      </c>
      <c r="E209" s="13">
        <v>4.0E-4</v>
      </c>
      <c r="H209" s="43" t="s">
        <v>1234</v>
      </c>
      <c r="I209" s="36"/>
      <c r="J209" s="52"/>
      <c r="K209" s="49"/>
      <c r="L209" s="49"/>
      <c r="M209" s="49"/>
      <c r="O209" s="49"/>
    </row>
    <row r="210" ht="28.5" hidden="1" customHeight="1">
      <c r="A210" s="2" t="s">
        <v>1235</v>
      </c>
      <c r="B210" s="44">
        <v>45077.0</v>
      </c>
      <c r="C210" s="44">
        <v>45085.0</v>
      </c>
      <c r="D210" s="2">
        <v>5.5</v>
      </c>
      <c r="E210" s="13">
        <v>4.0E-4</v>
      </c>
      <c r="H210" s="43" t="s">
        <v>1236</v>
      </c>
      <c r="I210" s="36"/>
      <c r="J210" s="52"/>
      <c r="K210" s="49"/>
      <c r="L210" s="49"/>
      <c r="M210" s="49"/>
      <c r="O210" s="49"/>
    </row>
    <row r="211" ht="28.5" hidden="1" customHeight="1">
      <c r="A211" s="2" t="s">
        <v>1237</v>
      </c>
      <c r="B211" s="44">
        <v>45078.0</v>
      </c>
      <c r="C211" s="44">
        <v>45084.0</v>
      </c>
      <c r="D211" s="2">
        <v>5.5</v>
      </c>
      <c r="E211" s="13">
        <v>4.0E-4</v>
      </c>
      <c r="H211" s="43" t="s">
        <v>1238</v>
      </c>
      <c r="I211" s="36"/>
      <c r="J211" s="36"/>
      <c r="K211" s="49"/>
      <c r="L211" s="49"/>
      <c r="M211" s="49"/>
      <c r="O211" s="49"/>
    </row>
    <row r="212" ht="28.5" hidden="1" customHeight="1">
      <c r="A212" s="2" t="s">
        <v>1239</v>
      </c>
      <c r="B212" s="44">
        <v>45072.0</v>
      </c>
      <c r="C212" s="44">
        <v>45179.0</v>
      </c>
      <c r="D212" s="2">
        <v>4.7</v>
      </c>
      <c r="E212" s="13">
        <v>4.0E-4</v>
      </c>
      <c r="H212" s="43" t="s">
        <v>1240</v>
      </c>
      <c r="I212" s="36"/>
      <c r="J212" s="36"/>
      <c r="K212" s="49"/>
      <c r="L212" s="49"/>
      <c r="M212" s="49"/>
      <c r="O212" s="49"/>
    </row>
    <row r="213" ht="28.5" hidden="1" customHeight="1">
      <c r="A213" s="2" t="s">
        <v>1241</v>
      </c>
      <c r="B213" s="44">
        <v>45131.0</v>
      </c>
      <c r="C213" s="44">
        <v>45141.0</v>
      </c>
      <c r="D213" s="2">
        <v>4.4</v>
      </c>
      <c r="E213" s="13">
        <v>5.0E-4</v>
      </c>
      <c r="H213" s="43" t="s">
        <v>1242</v>
      </c>
      <c r="I213" s="36"/>
      <c r="J213" s="36"/>
      <c r="K213" s="49"/>
      <c r="L213" s="49"/>
      <c r="M213" s="49"/>
      <c r="O213" s="49"/>
    </row>
    <row r="214" ht="28.5" hidden="1" customHeight="1">
      <c r="A214" s="2" t="s">
        <v>1243</v>
      </c>
      <c r="B214" s="44">
        <v>45078.0</v>
      </c>
      <c r="C214" s="44">
        <v>45181.0</v>
      </c>
      <c r="D214" s="2">
        <v>7.8</v>
      </c>
      <c r="E214" s="13">
        <v>4.0E-4</v>
      </c>
      <c r="H214" s="43" t="s">
        <v>1244</v>
      </c>
      <c r="I214" s="36"/>
      <c r="J214" s="36"/>
      <c r="K214" s="49"/>
      <c r="L214" s="49"/>
      <c r="M214" s="49"/>
      <c r="O214" s="49"/>
    </row>
    <row r="215" ht="28.5" hidden="1" customHeight="1">
      <c r="A215" s="2" t="s">
        <v>1245</v>
      </c>
      <c r="B215" s="44">
        <v>45054.0</v>
      </c>
      <c r="C215" s="44">
        <v>45061.0</v>
      </c>
      <c r="D215" s="2">
        <v>6.7</v>
      </c>
      <c r="E215" s="13">
        <v>4.0E-4</v>
      </c>
      <c r="H215" s="43" t="s">
        <v>1246</v>
      </c>
      <c r="I215" s="36"/>
      <c r="J215" s="36"/>
      <c r="K215" s="49"/>
      <c r="L215" s="49"/>
      <c r="M215" s="49"/>
      <c r="O215" s="49"/>
    </row>
    <row r="216" ht="28.5" hidden="1" customHeight="1">
      <c r="A216" s="2" t="s">
        <v>1247</v>
      </c>
      <c r="B216" s="44">
        <v>45130.0</v>
      </c>
      <c r="C216" s="44">
        <v>45179.0</v>
      </c>
      <c r="D216" s="2">
        <v>5.5</v>
      </c>
      <c r="E216" s="13">
        <v>4.0E-4</v>
      </c>
      <c r="H216" s="43" t="s">
        <v>1248</v>
      </c>
      <c r="I216" s="36"/>
      <c r="J216" s="36"/>
      <c r="K216" s="49"/>
      <c r="L216" s="49"/>
      <c r="M216" s="49"/>
      <c r="O216" s="49"/>
    </row>
    <row r="217" ht="28.5" hidden="1" customHeight="1">
      <c r="A217" s="2" t="s">
        <v>1249</v>
      </c>
      <c r="B217" s="44">
        <v>45041.0</v>
      </c>
      <c r="C217" s="44">
        <v>45157.0</v>
      </c>
      <c r="D217" s="2">
        <v>4.4</v>
      </c>
      <c r="E217" s="13">
        <v>4.0E-4</v>
      </c>
      <c r="H217" s="43" t="s">
        <v>1250</v>
      </c>
      <c r="I217" s="46" t="s">
        <v>53</v>
      </c>
      <c r="J217" s="46" t="s">
        <v>60</v>
      </c>
      <c r="K217" s="43"/>
      <c r="L217" s="43" t="s">
        <v>1251</v>
      </c>
      <c r="M217" s="50" t="s">
        <v>1252</v>
      </c>
      <c r="N217" s="2"/>
      <c r="O217" s="49"/>
    </row>
    <row r="218" ht="28.5" hidden="1" customHeight="1">
      <c r="A218" s="2" t="s">
        <v>1253</v>
      </c>
      <c r="B218" s="44">
        <v>45047.0</v>
      </c>
      <c r="C218" s="44">
        <v>45149.0</v>
      </c>
      <c r="D218" s="2">
        <v>7.8</v>
      </c>
      <c r="E218" s="13">
        <v>4.0E-4</v>
      </c>
      <c r="H218" s="43" t="s">
        <v>1254</v>
      </c>
      <c r="I218" s="36"/>
      <c r="J218" s="36"/>
      <c r="K218" s="49"/>
      <c r="L218" s="49"/>
      <c r="M218" s="49"/>
      <c r="O218" s="49"/>
    </row>
    <row r="219" ht="28.5" hidden="1" customHeight="1">
      <c r="A219" s="2" t="s">
        <v>1255</v>
      </c>
      <c r="B219" s="44">
        <v>45047.0</v>
      </c>
      <c r="C219" s="44">
        <v>45163.0</v>
      </c>
      <c r="D219" s="2">
        <v>7.8</v>
      </c>
      <c r="E219" s="13">
        <v>4.0E-4</v>
      </c>
      <c r="H219" s="43" t="s">
        <v>1256</v>
      </c>
      <c r="I219" s="36"/>
      <c r="J219" s="36"/>
      <c r="K219" s="49"/>
      <c r="L219" s="49"/>
      <c r="M219" s="49"/>
      <c r="O219" s="49"/>
    </row>
    <row r="220" ht="28.5" hidden="1" customHeight="1">
      <c r="A220" s="2" t="s">
        <v>1257</v>
      </c>
      <c r="B220" s="44">
        <v>45036.0</v>
      </c>
      <c r="C220" s="44">
        <v>45049.0</v>
      </c>
      <c r="D220" s="2">
        <v>6.7</v>
      </c>
      <c r="E220" s="13">
        <v>4.0E-4</v>
      </c>
      <c r="H220" s="43" t="s">
        <v>1258</v>
      </c>
      <c r="I220" s="46" t="s">
        <v>52</v>
      </c>
      <c r="J220" s="46" t="s">
        <v>69</v>
      </c>
      <c r="K220" s="43"/>
      <c r="L220" s="43"/>
      <c r="M220" s="50" t="s">
        <v>1259</v>
      </c>
      <c r="O220" s="49"/>
    </row>
    <row r="221" ht="28.5" hidden="1" customHeight="1">
      <c r="A221" s="2" t="s">
        <v>1260</v>
      </c>
      <c r="B221" s="44">
        <v>45036.0</v>
      </c>
      <c r="C221" s="44">
        <v>45044.0</v>
      </c>
      <c r="D221" s="2">
        <v>5.5</v>
      </c>
      <c r="E221" s="13">
        <v>4.0E-4</v>
      </c>
      <c r="H221" s="43" t="s">
        <v>1261</v>
      </c>
      <c r="I221" s="36"/>
      <c r="J221" s="36"/>
      <c r="K221" s="49"/>
      <c r="L221" s="49"/>
      <c r="M221" s="49"/>
      <c r="O221" s="49"/>
    </row>
    <row r="222" ht="28.5" hidden="1" customHeight="1">
      <c r="A222" s="2" t="s">
        <v>1262</v>
      </c>
      <c r="B222" s="44">
        <v>45036.0</v>
      </c>
      <c r="C222" s="44">
        <v>45134.0</v>
      </c>
      <c r="D222" s="2">
        <v>7.8</v>
      </c>
      <c r="E222" s="13">
        <v>4.0E-4</v>
      </c>
      <c r="H222" s="43" t="s">
        <v>1263</v>
      </c>
      <c r="I222" s="46" t="s">
        <v>52</v>
      </c>
      <c r="J222" s="46" t="s">
        <v>69</v>
      </c>
      <c r="K222" s="43"/>
      <c r="L222" s="43"/>
      <c r="M222" s="50" t="s">
        <v>1264</v>
      </c>
      <c r="O222" s="49"/>
    </row>
    <row r="223" ht="28.5" hidden="1" customHeight="1">
      <c r="A223" s="2" t="s">
        <v>1265</v>
      </c>
      <c r="B223" s="44">
        <v>45035.0</v>
      </c>
      <c r="C223" s="44">
        <v>45045.0</v>
      </c>
      <c r="D223" s="2">
        <v>5.5</v>
      </c>
      <c r="E223" s="13">
        <v>4.0E-4</v>
      </c>
      <c r="H223" s="43" t="s">
        <v>1266</v>
      </c>
      <c r="I223" s="36"/>
      <c r="J223" s="36"/>
      <c r="K223" s="49"/>
      <c r="L223" s="49"/>
      <c r="M223" s="49"/>
      <c r="O223" s="49"/>
    </row>
    <row r="224" ht="28.5" hidden="1" customHeight="1">
      <c r="A224" s="2" t="s">
        <v>1267</v>
      </c>
      <c r="B224" s="44">
        <v>45189.0</v>
      </c>
      <c r="C224" s="44">
        <v>45191.0</v>
      </c>
      <c r="D224" s="2">
        <v>10.0</v>
      </c>
      <c r="E224" s="13">
        <v>4.0E-4</v>
      </c>
      <c r="H224" s="43" t="s">
        <v>1268</v>
      </c>
      <c r="I224" s="36"/>
      <c r="J224" s="36"/>
      <c r="K224" s="49"/>
      <c r="L224" s="49"/>
      <c r="M224" s="49"/>
      <c r="O224" s="49"/>
    </row>
    <row r="225" ht="28.5" hidden="1" customHeight="1">
      <c r="A225" s="2" t="s">
        <v>1269</v>
      </c>
      <c r="B225" s="44">
        <v>45035.0</v>
      </c>
      <c r="C225" s="44">
        <v>45049.0</v>
      </c>
      <c r="D225" s="2">
        <v>5.5</v>
      </c>
      <c r="E225" s="13">
        <v>5.0E-4</v>
      </c>
      <c r="H225" s="43" t="s">
        <v>1270</v>
      </c>
      <c r="I225" s="46" t="s">
        <v>51</v>
      </c>
      <c r="J225" s="46" t="s">
        <v>72</v>
      </c>
      <c r="K225" s="43"/>
      <c r="L225" s="74" t="s">
        <v>1271</v>
      </c>
      <c r="M225" s="50" t="s">
        <v>1272</v>
      </c>
      <c r="N225" s="2" t="s">
        <v>1273</v>
      </c>
      <c r="O225" s="49"/>
    </row>
    <row r="226" ht="28.5" hidden="1" customHeight="1">
      <c r="A226" s="2" t="s">
        <v>1274</v>
      </c>
      <c r="B226" s="44">
        <v>45055.0</v>
      </c>
      <c r="C226" s="44">
        <v>45140.0</v>
      </c>
      <c r="D226" s="2">
        <v>7.5</v>
      </c>
      <c r="E226" s="13">
        <v>0.0079</v>
      </c>
      <c r="H226" s="43" t="s">
        <v>1275</v>
      </c>
      <c r="I226" s="36"/>
      <c r="J226" s="36"/>
      <c r="K226" s="49"/>
      <c r="L226" s="49"/>
      <c r="M226" s="49"/>
      <c r="O226" s="49"/>
    </row>
    <row r="227" ht="28.5" hidden="1" customHeight="1">
      <c r="A227" s="2" t="s">
        <v>1276</v>
      </c>
      <c r="B227" s="44">
        <v>45061.0</v>
      </c>
      <c r="C227" s="44">
        <v>45157.0</v>
      </c>
      <c r="D227" s="2">
        <v>7.8</v>
      </c>
      <c r="E227" s="13">
        <v>4.0E-4</v>
      </c>
      <c r="H227" s="43" t="s">
        <v>1277</v>
      </c>
      <c r="I227" s="36"/>
      <c r="J227" s="36"/>
      <c r="K227" s="49"/>
      <c r="L227" s="49"/>
      <c r="M227" s="49"/>
      <c r="O227" s="49"/>
    </row>
    <row r="228" ht="28.5" customHeight="1">
      <c r="A228" s="2" t="s">
        <v>1278</v>
      </c>
      <c r="B228" s="44">
        <v>45040.0</v>
      </c>
      <c r="C228" s="44">
        <v>45050.0</v>
      </c>
      <c r="D228" s="2">
        <v>4.4</v>
      </c>
      <c r="E228" s="13">
        <v>5.0E-4</v>
      </c>
      <c r="H228" s="43" t="s">
        <v>1279</v>
      </c>
      <c r="I228" s="46" t="s">
        <v>53</v>
      </c>
      <c r="J228" s="46" t="s">
        <v>66</v>
      </c>
      <c r="K228" s="43"/>
      <c r="L228" s="43"/>
      <c r="M228" s="50" t="s">
        <v>1280</v>
      </c>
      <c r="O228" s="49"/>
    </row>
    <row r="229" ht="28.5" hidden="1" customHeight="1">
      <c r="A229" s="2" t="s">
        <v>1281</v>
      </c>
      <c r="B229" s="44">
        <v>45030.0</v>
      </c>
      <c r="C229" s="44">
        <v>45113.0</v>
      </c>
      <c r="D229" s="2">
        <v>7.8</v>
      </c>
      <c r="E229" s="13">
        <v>9.0E-4</v>
      </c>
      <c r="H229" s="43" t="s">
        <v>1282</v>
      </c>
      <c r="I229" s="46" t="s">
        <v>52</v>
      </c>
      <c r="J229" s="46" t="s">
        <v>69</v>
      </c>
      <c r="K229" s="43"/>
      <c r="L229" s="43"/>
      <c r="M229" s="50" t="s">
        <v>1283</v>
      </c>
      <c r="O229" s="49"/>
    </row>
    <row r="230" ht="28.5" customHeight="1">
      <c r="A230" s="2" t="s">
        <v>1284</v>
      </c>
      <c r="B230" s="44">
        <v>45040.0</v>
      </c>
      <c r="C230" s="44">
        <v>45157.0</v>
      </c>
      <c r="D230" s="2">
        <v>7.8</v>
      </c>
      <c r="E230" s="13">
        <v>5.0E-4</v>
      </c>
      <c r="H230" s="43" t="s">
        <v>1285</v>
      </c>
      <c r="I230" s="46" t="s">
        <v>53</v>
      </c>
      <c r="J230" s="46" t="s">
        <v>66</v>
      </c>
      <c r="K230" s="43"/>
      <c r="L230" s="43"/>
      <c r="M230" s="50" t="s">
        <v>1286</v>
      </c>
      <c r="O230" s="49"/>
    </row>
    <row r="231" ht="28.5" hidden="1" customHeight="1">
      <c r="A231" s="2" t="s">
        <v>1287</v>
      </c>
      <c r="B231" s="44">
        <v>45040.0</v>
      </c>
      <c r="C231" s="44">
        <v>45163.0</v>
      </c>
      <c r="D231" s="2">
        <v>7.0</v>
      </c>
      <c r="E231" s="13">
        <v>5.0E-4</v>
      </c>
      <c r="H231" s="43" t="s">
        <v>1288</v>
      </c>
      <c r="I231" s="36"/>
      <c r="J231" s="36"/>
      <c r="K231" s="49"/>
      <c r="L231" s="49"/>
      <c r="M231" s="49"/>
      <c r="O231" s="49"/>
    </row>
    <row r="232" ht="28.5" hidden="1" customHeight="1">
      <c r="A232" s="2" t="s">
        <v>1289</v>
      </c>
      <c r="B232" s="44">
        <v>45072.0</v>
      </c>
      <c r="C232" s="44">
        <v>45157.0</v>
      </c>
      <c r="D232" s="2">
        <v>6.8</v>
      </c>
      <c r="E232" s="13">
        <v>4.0E-4</v>
      </c>
      <c r="H232" s="43" t="s">
        <v>1290</v>
      </c>
      <c r="I232" s="36"/>
      <c r="J232" s="52"/>
      <c r="K232" s="49"/>
      <c r="L232" s="49"/>
      <c r="M232" s="49"/>
      <c r="O232" s="49"/>
    </row>
    <row r="233" ht="28.5" hidden="1" customHeight="1">
      <c r="A233" s="2" t="s">
        <v>1291</v>
      </c>
      <c r="B233" s="44">
        <v>45037.0</v>
      </c>
      <c r="C233" s="44">
        <v>45049.0</v>
      </c>
      <c r="D233" s="2">
        <v>5.6</v>
      </c>
      <c r="E233" s="13">
        <v>5.0E-4</v>
      </c>
      <c r="H233" s="43" t="s">
        <v>1292</v>
      </c>
      <c r="I233" s="36"/>
      <c r="J233" s="36"/>
      <c r="K233" s="49"/>
      <c r="L233" s="49"/>
      <c r="M233" s="49"/>
      <c r="O233" s="49"/>
    </row>
    <row r="234" ht="28.5" hidden="1" customHeight="1">
      <c r="A234" s="2" t="s">
        <v>1293</v>
      </c>
      <c r="B234" s="44">
        <v>45028.0</v>
      </c>
      <c r="C234" s="44">
        <v>45049.0</v>
      </c>
      <c r="D234" s="2">
        <v>4.7</v>
      </c>
      <c r="E234" s="13">
        <v>4.0E-4</v>
      </c>
      <c r="H234" s="43" t="s">
        <v>1294</v>
      </c>
      <c r="I234" s="46" t="s">
        <v>52</v>
      </c>
      <c r="J234" s="51" t="s">
        <v>58</v>
      </c>
      <c r="K234" s="43"/>
      <c r="L234" s="43"/>
      <c r="M234" s="50" t="s">
        <v>1295</v>
      </c>
      <c r="O234" s="49"/>
    </row>
    <row r="235" ht="28.5" hidden="1" customHeight="1">
      <c r="A235" s="2" t="s">
        <v>1296</v>
      </c>
      <c r="B235" s="44">
        <v>45027.0</v>
      </c>
      <c r="C235" s="44">
        <v>45179.0</v>
      </c>
      <c r="D235" s="2">
        <v>7.0</v>
      </c>
      <c r="E235" s="13">
        <v>4.0E-4</v>
      </c>
      <c r="H235" s="43" t="s">
        <v>1297</v>
      </c>
      <c r="I235" s="46" t="s">
        <v>52</v>
      </c>
      <c r="J235" s="51" t="s">
        <v>58</v>
      </c>
      <c r="K235" s="43"/>
      <c r="L235" s="43"/>
      <c r="M235" s="50" t="s">
        <v>1298</v>
      </c>
      <c r="O235" s="49"/>
    </row>
    <row r="236" ht="28.5" hidden="1" customHeight="1">
      <c r="A236" s="2" t="s">
        <v>1299</v>
      </c>
      <c r="B236" s="44">
        <v>45028.0</v>
      </c>
      <c r="C236" s="44">
        <v>45099.0</v>
      </c>
      <c r="D236" s="2">
        <v>7.8</v>
      </c>
      <c r="E236" s="13">
        <v>4.0E-4</v>
      </c>
      <c r="H236" s="43" t="s">
        <v>1300</v>
      </c>
      <c r="I236" s="36"/>
      <c r="J236" s="36"/>
      <c r="K236" s="49"/>
      <c r="L236" s="49"/>
      <c r="M236" s="49"/>
      <c r="O236" s="49"/>
    </row>
    <row r="237" ht="28.5" hidden="1" customHeight="1">
      <c r="A237" s="2" t="s">
        <v>1301</v>
      </c>
      <c r="B237" s="44">
        <v>45063.0</v>
      </c>
      <c r="C237" s="44">
        <v>45071.0</v>
      </c>
      <c r="D237" s="2">
        <v>4.7</v>
      </c>
      <c r="E237" s="13">
        <v>4.0E-4</v>
      </c>
      <c r="H237" s="43" t="s">
        <v>1302</v>
      </c>
      <c r="I237" s="36"/>
      <c r="J237" s="36"/>
      <c r="K237" s="49"/>
      <c r="L237" s="49"/>
      <c r="M237" s="49"/>
      <c r="O237" s="49"/>
    </row>
    <row r="238" ht="28.5" hidden="1" customHeight="1">
      <c r="A238" s="2" t="s">
        <v>1303</v>
      </c>
      <c r="B238" s="44">
        <v>45021.0</v>
      </c>
      <c r="C238" s="44">
        <v>45140.0</v>
      </c>
      <c r="D238" s="2">
        <v>6.3</v>
      </c>
      <c r="E238" s="13">
        <v>4.0E-4</v>
      </c>
      <c r="H238" s="43" t="s">
        <v>1304</v>
      </c>
      <c r="I238" s="46" t="s">
        <v>52</v>
      </c>
      <c r="J238" s="51" t="s">
        <v>58</v>
      </c>
      <c r="K238" s="43"/>
      <c r="L238" s="43"/>
      <c r="M238" s="50" t="s">
        <v>1305</v>
      </c>
      <c r="O238" s="49"/>
    </row>
    <row r="239" ht="28.5" customHeight="1">
      <c r="A239" s="2" t="s">
        <v>1306</v>
      </c>
      <c r="B239" s="44">
        <v>45021.0</v>
      </c>
      <c r="C239" s="44">
        <v>45063.0</v>
      </c>
      <c r="D239" s="2">
        <v>7.1</v>
      </c>
      <c r="E239" s="13">
        <v>4.0E-4</v>
      </c>
      <c r="H239" s="43" t="s">
        <v>1307</v>
      </c>
      <c r="I239" s="46" t="s">
        <v>53</v>
      </c>
      <c r="J239" s="46" t="s">
        <v>66</v>
      </c>
      <c r="K239" s="43"/>
      <c r="L239" s="43"/>
      <c r="M239" s="50" t="s">
        <v>1308</v>
      </c>
      <c r="O239" s="49"/>
    </row>
    <row r="240" ht="28.5" hidden="1" customHeight="1">
      <c r="A240" s="2" t="s">
        <v>1309</v>
      </c>
      <c r="B240" s="44">
        <v>45028.0</v>
      </c>
      <c r="C240" s="44">
        <v>45113.0</v>
      </c>
      <c r="D240" s="2">
        <v>7.8</v>
      </c>
      <c r="E240" s="13">
        <v>5.0E-4</v>
      </c>
      <c r="H240" s="43" t="s">
        <v>1310</v>
      </c>
      <c r="I240" s="36"/>
      <c r="J240" s="36"/>
      <c r="K240" s="49"/>
      <c r="L240" s="49"/>
      <c r="M240" s="49"/>
      <c r="O240" s="49"/>
    </row>
    <row r="241" ht="28.5" hidden="1" customHeight="1">
      <c r="A241" s="2" t="s">
        <v>1311</v>
      </c>
      <c r="B241" s="44">
        <v>45015.0</v>
      </c>
      <c r="C241" s="44">
        <v>45113.0</v>
      </c>
      <c r="D241" s="2">
        <v>7.8</v>
      </c>
      <c r="E241" s="13">
        <v>4.0E-4</v>
      </c>
      <c r="H241" s="43" t="s">
        <v>1312</v>
      </c>
      <c r="I241" s="46" t="s">
        <v>52</v>
      </c>
      <c r="J241" s="51" t="s">
        <v>58</v>
      </c>
      <c r="K241" s="43"/>
      <c r="L241" s="43"/>
      <c r="M241" s="50" t="s">
        <v>1313</v>
      </c>
      <c r="O241" s="49"/>
    </row>
    <row r="242" ht="28.5" hidden="1" customHeight="1">
      <c r="A242" s="2" t="s">
        <v>1314</v>
      </c>
      <c r="B242" s="44">
        <v>45014.0</v>
      </c>
      <c r="C242" s="44">
        <v>45113.0</v>
      </c>
      <c r="D242" s="2">
        <v>7.1</v>
      </c>
      <c r="E242" s="13">
        <v>4.0E-4</v>
      </c>
      <c r="H242" s="43" t="s">
        <v>1315</v>
      </c>
      <c r="I242" s="36"/>
      <c r="J242" s="36"/>
      <c r="K242" s="49"/>
      <c r="L242" s="49"/>
      <c r="M242" s="49"/>
      <c r="O242" s="49"/>
    </row>
    <row r="243" ht="28.5" hidden="1" customHeight="1">
      <c r="A243" s="2" t="s">
        <v>1316</v>
      </c>
      <c r="B243" s="44">
        <v>45012.0</v>
      </c>
      <c r="C243" s="44">
        <v>45019.0</v>
      </c>
      <c r="D243" s="2">
        <v>5.5</v>
      </c>
      <c r="E243" s="13">
        <v>4.0E-4</v>
      </c>
      <c r="H243" s="43" t="s">
        <v>1317</v>
      </c>
      <c r="I243" s="36"/>
      <c r="J243" s="36"/>
      <c r="K243" s="49"/>
      <c r="L243" s="49"/>
      <c r="M243" s="49"/>
      <c r="O243" s="49"/>
    </row>
    <row r="244" ht="28.5" hidden="1" customHeight="1">
      <c r="A244" s="2" t="s">
        <v>1318</v>
      </c>
      <c r="B244" s="44">
        <v>45019.0</v>
      </c>
      <c r="C244" s="44">
        <v>45140.0</v>
      </c>
      <c r="D244" s="2">
        <v>6.3</v>
      </c>
      <c r="E244" s="13">
        <v>4.0E-4</v>
      </c>
      <c r="H244" s="43" t="s">
        <v>1319</v>
      </c>
      <c r="I244" s="36"/>
      <c r="J244" s="36"/>
      <c r="K244" s="49"/>
      <c r="L244" s="49"/>
      <c r="M244" s="49"/>
      <c r="O244" s="49"/>
    </row>
    <row r="245" ht="28.5" hidden="1" customHeight="1">
      <c r="A245" s="2" t="s">
        <v>1320</v>
      </c>
      <c r="B245" s="44">
        <v>45009.0</v>
      </c>
      <c r="C245" s="44">
        <v>45140.0</v>
      </c>
      <c r="D245" s="2">
        <v>5.5</v>
      </c>
      <c r="E245" s="13">
        <v>4.0E-4</v>
      </c>
      <c r="H245" s="43" t="s">
        <v>1321</v>
      </c>
      <c r="I245" s="36"/>
      <c r="J245" s="36"/>
      <c r="K245" s="49"/>
      <c r="L245" s="49"/>
      <c r="M245" s="49"/>
      <c r="O245" s="49"/>
    </row>
    <row r="246" ht="28.5" hidden="1" customHeight="1">
      <c r="A246" s="2" t="s">
        <v>1322</v>
      </c>
      <c r="B246" s="44">
        <v>45021.0</v>
      </c>
      <c r="C246" s="44">
        <v>45028.0</v>
      </c>
      <c r="D246" s="2">
        <v>4.7</v>
      </c>
      <c r="E246" s="13">
        <v>4.0E-4</v>
      </c>
      <c r="H246" s="43" t="s">
        <v>1323</v>
      </c>
      <c r="I246" s="36"/>
      <c r="J246" s="36"/>
      <c r="K246" s="49"/>
      <c r="L246" s="49"/>
      <c r="M246" s="49"/>
      <c r="O246" s="49"/>
    </row>
    <row r="247" ht="28.5" hidden="1" customHeight="1">
      <c r="A247" s="2" t="s">
        <v>1324</v>
      </c>
      <c r="B247" s="44">
        <v>45008.0</v>
      </c>
      <c r="C247" s="44">
        <v>45049.0</v>
      </c>
      <c r="D247" s="2">
        <v>3.3</v>
      </c>
      <c r="E247" s="13">
        <v>5.0E-4</v>
      </c>
      <c r="H247" s="43" t="s">
        <v>1325</v>
      </c>
      <c r="I247" s="36"/>
      <c r="J247" s="36"/>
      <c r="K247" s="49"/>
      <c r="L247" s="49"/>
      <c r="M247" s="49"/>
      <c r="O247" s="49"/>
    </row>
    <row r="248" ht="28.5" hidden="1" customHeight="1">
      <c r="A248" s="32" t="s">
        <v>1326</v>
      </c>
      <c r="B248" s="53">
        <v>45233.0</v>
      </c>
      <c r="C248" s="53">
        <v>45243.0</v>
      </c>
      <c r="D248" s="32">
        <v>7.0</v>
      </c>
      <c r="E248" s="54">
        <v>4.0E-4</v>
      </c>
      <c r="F248" s="34"/>
      <c r="G248" s="34"/>
      <c r="H248" s="55" t="s">
        <v>1327</v>
      </c>
      <c r="I248" s="36"/>
      <c r="J248" s="36"/>
      <c r="K248" s="56"/>
      <c r="L248" s="56"/>
      <c r="M248" s="56"/>
      <c r="N248" s="34"/>
      <c r="O248" s="56"/>
      <c r="P248" s="34"/>
      <c r="Q248" s="34"/>
      <c r="R248" s="34"/>
      <c r="S248" s="34"/>
      <c r="T248" s="34"/>
      <c r="U248" s="34"/>
      <c r="V248" s="34"/>
      <c r="W248" s="34"/>
      <c r="X248" s="34"/>
      <c r="Y248" s="34"/>
      <c r="Z248" s="34"/>
    </row>
    <row r="249" ht="28.5" hidden="1" customHeight="1">
      <c r="A249" s="2" t="s">
        <v>1328</v>
      </c>
      <c r="B249" s="44">
        <v>45001.0</v>
      </c>
      <c r="C249" s="44">
        <v>45084.0</v>
      </c>
      <c r="D249" s="2">
        <v>7.5</v>
      </c>
      <c r="E249" s="13">
        <v>0.0024</v>
      </c>
      <c r="H249" s="43" t="s">
        <v>1329</v>
      </c>
      <c r="I249" s="36"/>
      <c r="J249" s="36"/>
      <c r="K249" s="49"/>
      <c r="L249" s="49"/>
      <c r="M249" s="49"/>
      <c r="O249" s="49"/>
    </row>
    <row r="250" ht="28.5" hidden="1" customHeight="1">
      <c r="A250" s="2" t="s">
        <v>1330</v>
      </c>
      <c r="B250" s="44">
        <v>45035.0</v>
      </c>
      <c r="C250" s="44">
        <v>45044.0</v>
      </c>
      <c r="D250" s="2">
        <v>4.7</v>
      </c>
      <c r="E250" s="13">
        <v>4.0E-4</v>
      </c>
      <c r="H250" s="43" t="s">
        <v>1331</v>
      </c>
      <c r="I250" s="36"/>
      <c r="J250" s="36"/>
      <c r="K250" s="49"/>
      <c r="L250" s="49"/>
      <c r="M250" s="49"/>
      <c r="O250" s="49"/>
    </row>
    <row r="251" ht="28.5" hidden="1" customHeight="1">
      <c r="A251" s="2" t="s">
        <v>1332</v>
      </c>
      <c r="B251" s="44">
        <v>45012.0</v>
      </c>
      <c r="C251" s="44">
        <v>45157.0</v>
      </c>
      <c r="D251" s="2">
        <v>7.1</v>
      </c>
      <c r="E251" s="13">
        <v>4.0E-4</v>
      </c>
      <c r="H251" s="43" t="s">
        <v>1333</v>
      </c>
      <c r="I251" s="46" t="s">
        <v>52</v>
      </c>
      <c r="J251" s="46" t="s">
        <v>69</v>
      </c>
      <c r="K251" s="43"/>
      <c r="L251" s="43"/>
      <c r="M251" s="50" t="s">
        <v>1334</v>
      </c>
      <c r="O251" s="49"/>
    </row>
    <row r="252" ht="28.5" hidden="1" customHeight="1">
      <c r="A252" s="2" t="s">
        <v>1335</v>
      </c>
      <c r="B252" s="44">
        <v>45105.0</v>
      </c>
      <c r="C252" s="44">
        <v>45138.0</v>
      </c>
      <c r="D252" s="2">
        <v>7.8</v>
      </c>
      <c r="E252" s="13">
        <v>4.0E-4</v>
      </c>
      <c r="H252" s="43" t="s">
        <v>1336</v>
      </c>
      <c r="I252" s="36"/>
      <c r="J252" s="36"/>
      <c r="K252" s="49"/>
      <c r="L252" s="49"/>
      <c r="M252" s="49"/>
      <c r="O252" s="49"/>
    </row>
    <row r="253" ht="28.5" hidden="1" customHeight="1">
      <c r="A253" s="2" t="s">
        <v>1337</v>
      </c>
      <c r="B253" s="44">
        <v>45007.0</v>
      </c>
      <c r="C253" s="44">
        <v>45103.0</v>
      </c>
      <c r="D253" s="2">
        <v>7.8</v>
      </c>
      <c r="E253" s="13">
        <v>4.0E-4</v>
      </c>
      <c r="H253" s="43" t="s">
        <v>1338</v>
      </c>
      <c r="I253" s="36"/>
      <c r="J253" s="36"/>
      <c r="K253" s="49"/>
      <c r="L253" s="49"/>
      <c r="M253" s="49"/>
      <c r="O253" s="49"/>
    </row>
    <row r="254" ht="28.5" hidden="1" customHeight="1">
      <c r="A254" s="2" t="s">
        <v>1339</v>
      </c>
      <c r="B254" s="44">
        <v>45008.0</v>
      </c>
      <c r="C254" s="44">
        <v>45084.0</v>
      </c>
      <c r="D254" s="2">
        <v>7.8</v>
      </c>
      <c r="E254" s="13">
        <v>4.0E-4</v>
      </c>
      <c r="H254" s="43" t="s">
        <v>1340</v>
      </c>
      <c r="I254" s="36"/>
      <c r="J254" s="36"/>
      <c r="K254" s="49"/>
      <c r="L254" s="49"/>
      <c r="M254" s="49"/>
      <c r="O254" s="49"/>
    </row>
    <row r="255" ht="28.5" hidden="1" customHeight="1">
      <c r="A255" s="2" t="s">
        <v>1341</v>
      </c>
      <c r="B255" s="44">
        <v>45008.0</v>
      </c>
      <c r="C255" s="44">
        <v>45034.0</v>
      </c>
      <c r="D255" s="2">
        <v>5.5</v>
      </c>
      <c r="E255" s="13">
        <v>4.0E-4</v>
      </c>
      <c r="H255" s="43" t="s">
        <v>1342</v>
      </c>
      <c r="I255" s="36"/>
      <c r="J255" s="36"/>
      <c r="K255" s="49"/>
      <c r="L255" s="49"/>
      <c r="M255" s="49"/>
      <c r="O255" s="49"/>
    </row>
    <row r="256" ht="28.5" hidden="1" customHeight="1">
      <c r="A256" s="2" t="s">
        <v>1343</v>
      </c>
      <c r="B256" s="44">
        <v>45107.0</v>
      </c>
      <c r="C256" s="44">
        <v>45179.0</v>
      </c>
      <c r="D256" s="2">
        <v>5.7</v>
      </c>
      <c r="E256" s="13">
        <v>4.0E-4</v>
      </c>
      <c r="H256" s="43" t="s">
        <v>1344</v>
      </c>
      <c r="I256" s="36"/>
      <c r="J256" s="36"/>
      <c r="K256" s="49"/>
      <c r="L256" s="49"/>
      <c r="M256" s="49"/>
      <c r="O256" s="49"/>
    </row>
    <row r="257" ht="28.5" hidden="1" customHeight="1">
      <c r="A257" s="2" t="s">
        <v>1345</v>
      </c>
      <c r="B257" s="44">
        <v>45064.0</v>
      </c>
      <c r="C257" s="44">
        <v>45072.0</v>
      </c>
      <c r="D257" s="2">
        <v>5.5</v>
      </c>
      <c r="E257" s="13">
        <v>4.0E-4</v>
      </c>
      <c r="H257" s="43" t="s">
        <v>1346</v>
      </c>
      <c r="I257" s="36"/>
      <c r="J257" s="36"/>
      <c r="K257" s="49"/>
      <c r="L257" s="49"/>
      <c r="M257" s="49"/>
      <c r="O257" s="49"/>
    </row>
    <row r="258" ht="28.5" hidden="1" customHeight="1">
      <c r="A258" s="32" t="s">
        <v>1347</v>
      </c>
      <c r="B258" s="53">
        <v>45233.0</v>
      </c>
      <c r="C258" s="53">
        <v>45281.0</v>
      </c>
      <c r="D258" s="32">
        <v>8.1</v>
      </c>
      <c r="E258" s="54">
        <v>7.0E-4</v>
      </c>
      <c r="F258" s="34"/>
      <c r="G258" s="34"/>
      <c r="H258" s="55" t="s">
        <v>1348</v>
      </c>
      <c r="I258" s="36"/>
      <c r="J258" s="36"/>
      <c r="K258" s="56"/>
      <c r="L258" s="56"/>
      <c r="M258" s="56"/>
      <c r="N258" s="34"/>
      <c r="O258" s="56"/>
      <c r="P258" s="34"/>
      <c r="Q258" s="34"/>
      <c r="R258" s="34"/>
      <c r="S258" s="34"/>
      <c r="T258" s="34"/>
      <c r="U258" s="34"/>
      <c r="V258" s="34"/>
      <c r="W258" s="34"/>
      <c r="X258" s="34"/>
      <c r="Y258" s="34"/>
      <c r="Z258" s="34"/>
      <c r="AA258" s="34"/>
      <c r="AB258" s="34"/>
    </row>
    <row r="259" ht="28.5" hidden="1" customHeight="1">
      <c r="A259" s="32" t="s">
        <v>1349</v>
      </c>
      <c r="B259" s="53">
        <v>45231.0</v>
      </c>
      <c r="C259" s="53">
        <v>45239.0</v>
      </c>
      <c r="D259" s="32">
        <v>6.5</v>
      </c>
      <c r="E259" s="54">
        <v>5.0E-4</v>
      </c>
      <c r="F259" s="34"/>
      <c r="G259" s="34"/>
      <c r="H259" s="55" t="s">
        <v>1350</v>
      </c>
      <c r="I259" s="36"/>
      <c r="J259" s="36"/>
      <c r="K259" s="56"/>
      <c r="L259" s="56"/>
      <c r="M259" s="56"/>
      <c r="N259" s="34"/>
      <c r="O259" s="56"/>
      <c r="P259" s="34"/>
      <c r="Q259" s="34"/>
      <c r="R259" s="34"/>
      <c r="S259" s="34"/>
      <c r="T259" s="34"/>
      <c r="U259" s="34"/>
      <c r="V259" s="34"/>
      <c r="W259" s="34"/>
      <c r="X259" s="34"/>
      <c r="Y259" s="34"/>
      <c r="Z259" s="34"/>
      <c r="AA259" s="34"/>
      <c r="AB259" s="34"/>
    </row>
    <row r="260" ht="28.5" hidden="1" customHeight="1">
      <c r="A260" s="32" t="s">
        <v>1351</v>
      </c>
      <c r="B260" s="53">
        <v>45231.0</v>
      </c>
      <c r="C260" s="53">
        <v>45358.0</v>
      </c>
      <c r="D260" s="32">
        <v>6.5</v>
      </c>
      <c r="E260" s="54">
        <v>5.0E-4</v>
      </c>
      <c r="F260" s="34"/>
      <c r="G260" s="34"/>
      <c r="H260" s="55" t="s">
        <v>1352</v>
      </c>
      <c r="I260" s="36"/>
      <c r="J260" s="36"/>
      <c r="K260" s="56"/>
      <c r="L260" s="56"/>
      <c r="M260" s="56"/>
      <c r="N260" s="34"/>
      <c r="O260" s="56"/>
      <c r="P260" s="34"/>
      <c r="Q260" s="34"/>
      <c r="R260" s="34"/>
      <c r="S260" s="34"/>
      <c r="T260" s="34"/>
      <c r="U260" s="34"/>
      <c r="V260" s="34"/>
      <c r="W260" s="34"/>
      <c r="X260" s="34"/>
      <c r="Y260" s="34"/>
      <c r="Z260" s="34"/>
      <c r="AA260" s="34"/>
      <c r="AB260" s="34"/>
    </row>
    <row r="261" ht="28.5" hidden="1" customHeight="1">
      <c r="A261" s="2" t="s">
        <v>1353</v>
      </c>
      <c r="B261" s="44">
        <v>44987.0</v>
      </c>
      <c r="C261" s="44">
        <v>45113.0</v>
      </c>
      <c r="D261" s="2">
        <v>7.8</v>
      </c>
      <c r="E261" s="13">
        <v>4.0E-4</v>
      </c>
      <c r="H261" s="43" t="s">
        <v>1354</v>
      </c>
      <c r="I261" s="46" t="s">
        <v>52</v>
      </c>
      <c r="J261" s="51" t="s">
        <v>58</v>
      </c>
      <c r="K261" s="43"/>
      <c r="L261" s="43"/>
      <c r="M261" s="50" t="s">
        <v>1355</v>
      </c>
      <c r="O261" s="49"/>
    </row>
    <row r="262" ht="28.5" hidden="1" customHeight="1">
      <c r="A262" s="2" t="s">
        <v>1356</v>
      </c>
      <c r="B262" s="44">
        <v>44985.0</v>
      </c>
      <c r="C262" s="44">
        <v>44991.0</v>
      </c>
      <c r="D262" s="2">
        <v>5.5</v>
      </c>
      <c r="E262" s="13">
        <v>4.0E-4</v>
      </c>
      <c r="H262" s="43" t="s">
        <v>1357</v>
      </c>
      <c r="I262" s="36"/>
      <c r="J262" s="36"/>
      <c r="K262" s="49"/>
      <c r="L262" s="49"/>
      <c r="M262" s="49"/>
      <c r="O262" s="49"/>
    </row>
    <row r="263" ht="28.5" hidden="1" customHeight="1">
      <c r="A263" s="2" t="s">
        <v>1358</v>
      </c>
      <c r="B263" s="44">
        <v>45012.0</v>
      </c>
      <c r="C263" s="44">
        <v>45049.0</v>
      </c>
      <c r="D263" s="2">
        <v>6.8</v>
      </c>
      <c r="E263" s="13">
        <v>5.0E-4</v>
      </c>
      <c r="H263" s="43" t="s">
        <v>1359</v>
      </c>
      <c r="I263" s="36"/>
      <c r="J263" s="36"/>
      <c r="K263" s="49"/>
      <c r="L263" s="49"/>
      <c r="M263" s="49"/>
      <c r="O263" s="49"/>
    </row>
    <row r="264" ht="28.5" hidden="1" customHeight="1">
      <c r="A264" s="2" t="s">
        <v>1360</v>
      </c>
      <c r="B264" s="44">
        <v>45012.0</v>
      </c>
      <c r="C264" s="44">
        <v>45103.0</v>
      </c>
      <c r="D264" s="2">
        <v>7.8</v>
      </c>
      <c r="E264" s="13">
        <v>4.0E-4</v>
      </c>
      <c r="H264" s="43" t="s">
        <v>1361</v>
      </c>
      <c r="I264" s="36"/>
      <c r="J264" s="36"/>
      <c r="K264" s="49"/>
      <c r="L264" s="49"/>
      <c r="M264" s="49"/>
      <c r="O264" s="49"/>
    </row>
    <row r="265" ht="28.5" hidden="1" customHeight="1">
      <c r="A265" s="2" t="s">
        <v>1362</v>
      </c>
      <c r="B265" s="44">
        <v>45012.0</v>
      </c>
      <c r="C265" s="44">
        <v>45082.0</v>
      </c>
      <c r="D265" s="2">
        <v>7.0</v>
      </c>
      <c r="E265" s="13">
        <v>4.0E-4</v>
      </c>
      <c r="H265" s="43" t="s">
        <v>1363</v>
      </c>
      <c r="I265" s="36"/>
      <c r="J265" s="36"/>
      <c r="K265" s="49"/>
      <c r="L265" s="49"/>
      <c r="M265" s="49"/>
      <c r="O265" s="49"/>
    </row>
    <row r="266" ht="28.5" hidden="1" customHeight="1">
      <c r="A266" s="2" t="s">
        <v>1364</v>
      </c>
      <c r="B266" s="44">
        <v>45012.0</v>
      </c>
      <c r="C266" s="44">
        <v>45049.0</v>
      </c>
      <c r="D266" s="2">
        <v>5.5</v>
      </c>
      <c r="E266" s="13">
        <v>5.0E-4</v>
      </c>
      <c r="H266" s="43" t="s">
        <v>1365</v>
      </c>
      <c r="I266" s="36"/>
      <c r="J266" s="36"/>
      <c r="K266" s="49"/>
      <c r="L266" s="49"/>
      <c r="M266" s="49"/>
      <c r="O266" s="49"/>
    </row>
    <row r="267" ht="28.5" hidden="1" customHeight="1">
      <c r="A267" s="2" t="s">
        <v>1366</v>
      </c>
      <c r="B267" s="44">
        <v>45012.0</v>
      </c>
      <c r="C267" s="44">
        <v>45021.0</v>
      </c>
      <c r="D267" s="2">
        <v>3.3</v>
      </c>
      <c r="E267" s="13">
        <v>4.0E-4</v>
      </c>
      <c r="H267" s="43" t="s">
        <v>1367</v>
      </c>
      <c r="I267" s="36"/>
      <c r="J267" s="36"/>
      <c r="K267" s="49"/>
      <c r="L267" s="49"/>
      <c r="M267" s="49"/>
      <c r="O267" s="49"/>
    </row>
    <row r="268" ht="28.5" hidden="1" customHeight="1">
      <c r="A268" s="2" t="s">
        <v>1368</v>
      </c>
      <c r="B268" s="44">
        <v>45012.0</v>
      </c>
      <c r="C268" s="44">
        <v>45049.0</v>
      </c>
      <c r="D268" s="2">
        <v>5.5</v>
      </c>
      <c r="E268" s="13">
        <v>4.0E-4</v>
      </c>
      <c r="H268" s="43" t="s">
        <v>1369</v>
      </c>
      <c r="I268" s="36"/>
      <c r="J268" s="36"/>
      <c r="K268" s="49"/>
      <c r="L268" s="49"/>
      <c r="M268" s="49"/>
      <c r="O268" s="49"/>
    </row>
    <row r="269" ht="28.5" hidden="1" customHeight="1">
      <c r="A269" s="2" t="s">
        <v>1370</v>
      </c>
      <c r="B269" s="44">
        <v>45012.0</v>
      </c>
      <c r="C269" s="44">
        <v>45049.0</v>
      </c>
      <c r="D269" s="2">
        <v>6.6</v>
      </c>
      <c r="E269" s="13">
        <v>4.0E-4</v>
      </c>
      <c r="H269" s="43" t="s">
        <v>1371</v>
      </c>
      <c r="I269" s="36"/>
      <c r="J269" s="36"/>
      <c r="K269" s="49"/>
      <c r="L269" s="49"/>
      <c r="M269" s="49"/>
      <c r="O269" s="49"/>
    </row>
    <row r="270" ht="28.5" hidden="1" customHeight="1">
      <c r="A270" s="2" t="s">
        <v>1372</v>
      </c>
      <c r="B270" s="44">
        <v>44963.0</v>
      </c>
      <c r="C270" s="44">
        <v>44971.0</v>
      </c>
      <c r="D270" s="2">
        <v>5.5</v>
      </c>
      <c r="E270" s="13">
        <v>4.0E-4</v>
      </c>
      <c r="H270" s="43" t="s">
        <v>1373</v>
      </c>
      <c r="I270" s="36"/>
      <c r="J270" s="36"/>
      <c r="K270" s="49"/>
      <c r="L270" s="49"/>
      <c r="M270" s="49"/>
      <c r="O270" s="49"/>
    </row>
    <row r="271" ht="28.5" hidden="1" customHeight="1">
      <c r="A271" s="2" t="s">
        <v>1374</v>
      </c>
      <c r="B271" s="44">
        <v>44980.0</v>
      </c>
      <c r="C271" s="44">
        <v>45135.0</v>
      </c>
      <c r="D271" s="2">
        <v>5.5</v>
      </c>
      <c r="E271" s="13">
        <v>4.0E-4</v>
      </c>
      <c r="H271" s="43" t="s">
        <v>1375</v>
      </c>
      <c r="I271" s="36"/>
      <c r="J271" s="36"/>
      <c r="K271" s="49"/>
      <c r="L271" s="49"/>
      <c r="M271" s="49"/>
      <c r="O271" s="49"/>
    </row>
    <row r="272" ht="28.5" hidden="1" customHeight="1">
      <c r="A272" s="2" t="s">
        <v>1376</v>
      </c>
      <c r="B272" s="44">
        <v>45008.0</v>
      </c>
      <c r="C272" s="44">
        <v>45013.0</v>
      </c>
      <c r="D272" s="2">
        <v>4.7</v>
      </c>
      <c r="E272" s="13">
        <v>4.0E-4</v>
      </c>
      <c r="H272" s="43" t="s">
        <v>1377</v>
      </c>
      <c r="I272" s="36"/>
      <c r="J272" s="36"/>
      <c r="K272" s="49"/>
      <c r="L272" s="49"/>
      <c r="M272" s="49"/>
      <c r="O272" s="49"/>
    </row>
    <row r="273" ht="28.5" hidden="1" customHeight="1">
      <c r="A273" s="2" t="s">
        <v>1378</v>
      </c>
      <c r="B273" s="44">
        <v>44952.0</v>
      </c>
      <c r="C273" s="44">
        <v>44958.0</v>
      </c>
      <c r="D273" s="2">
        <v>5.5</v>
      </c>
      <c r="E273" s="13">
        <v>4.0E-4</v>
      </c>
      <c r="H273" s="43" t="s">
        <v>1379</v>
      </c>
      <c r="I273" s="36"/>
      <c r="J273" s="36"/>
      <c r="K273" s="49"/>
      <c r="L273" s="49"/>
      <c r="M273" s="49"/>
      <c r="O273" s="49"/>
    </row>
    <row r="274" ht="28.5" hidden="1" customHeight="1">
      <c r="A274" s="2" t="s">
        <v>1380</v>
      </c>
      <c r="B274" s="44">
        <v>44952.0</v>
      </c>
      <c r="C274" s="44">
        <v>44958.0</v>
      </c>
      <c r="D274" s="2">
        <v>4.7</v>
      </c>
      <c r="E274" s="13">
        <v>4.0E-4</v>
      </c>
      <c r="H274" s="43" t="s">
        <v>1381</v>
      </c>
      <c r="I274" s="36"/>
      <c r="J274" s="36"/>
      <c r="K274" s="49"/>
      <c r="L274" s="49"/>
      <c r="M274" s="49"/>
      <c r="O274" s="49"/>
    </row>
    <row r="275" ht="28.5" hidden="1" customHeight="1">
      <c r="A275" s="2" t="s">
        <v>1382</v>
      </c>
      <c r="B275" s="44">
        <v>44985.0</v>
      </c>
      <c r="C275" s="44">
        <v>45083.0</v>
      </c>
      <c r="D275" s="2">
        <v>7.8</v>
      </c>
      <c r="E275" s="13">
        <v>4.0E-4</v>
      </c>
      <c r="H275" s="43" t="s">
        <v>1383</v>
      </c>
      <c r="I275" s="36"/>
      <c r="J275" s="36"/>
      <c r="K275" s="49"/>
      <c r="L275" s="49"/>
      <c r="M275" s="49"/>
      <c r="O275" s="49"/>
    </row>
    <row r="276" ht="28.5" hidden="1" customHeight="1">
      <c r="A276" s="2" t="s">
        <v>1384</v>
      </c>
      <c r="B276" s="44">
        <v>45071.0</v>
      </c>
      <c r="C276" s="44">
        <v>45083.0</v>
      </c>
      <c r="D276" s="2">
        <v>6.5</v>
      </c>
      <c r="E276" s="13">
        <v>4.0E-4</v>
      </c>
      <c r="H276" s="43" t="s">
        <v>1385</v>
      </c>
      <c r="I276" s="36"/>
      <c r="J276" s="36"/>
      <c r="K276" s="49"/>
      <c r="L276" s="49"/>
      <c r="M276" s="49"/>
      <c r="O276" s="49"/>
    </row>
    <row r="277" ht="28.5" hidden="1" customHeight="1">
      <c r="A277" s="2" t="s">
        <v>1386</v>
      </c>
      <c r="B277" s="44">
        <v>45042.0</v>
      </c>
      <c r="C277" s="44">
        <v>45055.0</v>
      </c>
      <c r="D277" s="2">
        <v>5.3</v>
      </c>
      <c r="E277" s="13">
        <v>5.0E-4</v>
      </c>
      <c r="H277" s="43" t="s">
        <v>1387</v>
      </c>
      <c r="I277" s="36"/>
      <c r="J277" s="36"/>
      <c r="K277" s="49"/>
      <c r="L277" s="49"/>
      <c r="M277" s="49"/>
      <c r="O277" s="49"/>
    </row>
    <row r="278" ht="28.5" hidden="1" customHeight="1">
      <c r="A278" s="2" t="s">
        <v>1388</v>
      </c>
      <c r="B278" s="44">
        <v>44952.0</v>
      </c>
      <c r="C278" s="44">
        <v>45049.0</v>
      </c>
      <c r="D278" s="2">
        <v>5.5</v>
      </c>
      <c r="E278" s="13">
        <v>4.0E-4</v>
      </c>
      <c r="H278" s="43" t="s">
        <v>1389</v>
      </c>
      <c r="I278" s="36"/>
      <c r="J278" s="36"/>
      <c r="K278" s="49"/>
      <c r="L278" s="49"/>
      <c r="M278" s="49"/>
      <c r="O278" s="49"/>
    </row>
    <row r="279" ht="28.5" hidden="1" customHeight="1">
      <c r="A279" s="2" t="s">
        <v>1390</v>
      </c>
      <c r="B279" s="44">
        <v>45007.0</v>
      </c>
      <c r="C279" s="44">
        <v>45103.0</v>
      </c>
      <c r="D279" s="2">
        <v>7.8</v>
      </c>
      <c r="E279" s="13">
        <v>4.0E-4</v>
      </c>
      <c r="H279" s="43" t="s">
        <v>1391</v>
      </c>
      <c r="I279" s="36"/>
      <c r="J279" s="36"/>
      <c r="K279" s="49"/>
      <c r="L279" s="49"/>
      <c r="M279" s="49"/>
      <c r="O279" s="49"/>
    </row>
    <row r="280" ht="28.5" hidden="1" customHeight="1">
      <c r="A280" s="2" t="s">
        <v>1392</v>
      </c>
      <c r="B280" s="44">
        <v>44956.0</v>
      </c>
      <c r="C280" s="44">
        <v>45167.0</v>
      </c>
      <c r="D280" s="2">
        <v>7.9</v>
      </c>
      <c r="E280" s="13">
        <v>8.0E-4</v>
      </c>
      <c r="F280" s="44">
        <v>45015.0</v>
      </c>
      <c r="H280" s="43" t="s">
        <v>1393</v>
      </c>
      <c r="I280" s="36"/>
      <c r="J280" s="36"/>
      <c r="K280" s="49"/>
      <c r="L280" s="49"/>
      <c r="M280" s="49"/>
      <c r="O280" s="49"/>
    </row>
    <row r="281" ht="28.5" hidden="1" customHeight="1">
      <c r="A281" s="2" t="s">
        <v>1394</v>
      </c>
      <c r="B281" s="44">
        <v>44956.0</v>
      </c>
      <c r="C281" s="44">
        <v>44963.0</v>
      </c>
      <c r="D281" s="2">
        <v>7.8</v>
      </c>
      <c r="E281" s="13">
        <v>4.0E-4</v>
      </c>
      <c r="H281" s="43" t="s">
        <v>1395</v>
      </c>
      <c r="I281" s="36"/>
      <c r="J281" s="36"/>
      <c r="K281" s="49"/>
      <c r="L281" s="49"/>
      <c r="M281" s="49"/>
      <c r="O281" s="49"/>
    </row>
    <row r="282" ht="28.5" hidden="1" customHeight="1">
      <c r="A282" s="2" t="s">
        <v>1396</v>
      </c>
      <c r="B282" s="44">
        <v>45012.0</v>
      </c>
      <c r="C282" s="44">
        <v>45140.0</v>
      </c>
      <c r="D282" s="2">
        <v>7.5</v>
      </c>
      <c r="E282" s="13">
        <v>0.0016</v>
      </c>
      <c r="H282" s="43" t="s">
        <v>1397</v>
      </c>
      <c r="I282" s="36"/>
      <c r="J282" s="36"/>
      <c r="K282" s="49"/>
      <c r="L282" s="49"/>
      <c r="M282" s="49"/>
      <c r="O282" s="49"/>
    </row>
    <row r="283" ht="28.5" hidden="1" customHeight="1">
      <c r="A283" s="2" t="s">
        <v>1398</v>
      </c>
      <c r="B283" s="44">
        <v>45012.0</v>
      </c>
      <c r="C283" s="44">
        <v>45149.0</v>
      </c>
      <c r="D283" s="2">
        <v>7.8</v>
      </c>
      <c r="E283" s="13">
        <v>4.0E-4</v>
      </c>
      <c r="H283" s="43" t="s">
        <v>1399</v>
      </c>
      <c r="I283" s="36"/>
      <c r="J283" s="36"/>
      <c r="K283" s="49"/>
      <c r="L283" s="49"/>
      <c r="M283" s="49"/>
      <c r="O283" s="49"/>
    </row>
    <row r="284" ht="28.5" hidden="1" customHeight="1">
      <c r="A284" s="2" t="s">
        <v>1400</v>
      </c>
      <c r="B284" s="44">
        <v>45125.0</v>
      </c>
      <c r="C284" s="44">
        <v>45134.0</v>
      </c>
      <c r="D284" s="2">
        <v>5.5</v>
      </c>
      <c r="E284" s="13">
        <v>4.0E-4</v>
      </c>
      <c r="H284" s="43" t="s">
        <v>1401</v>
      </c>
      <c r="I284" s="36"/>
      <c r="J284" s="36"/>
      <c r="K284" s="49"/>
      <c r="L284" s="49"/>
      <c r="M284" s="49"/>
      <c r="O284" s="49"/>
    </row>
    <row r="285" ht="28.5" hidden="1" customHeight="1">
      <c r="A285" s="2" t="s">
        <v>1402</v>
      </c>
      <c r="B285" s="44">
        <v>44943.0</v>
      </c>
      <c r="C285" s="44">
        <v>44987.0</v>
      </c>
      <c r="D285" s="2">
        <v>7.5</v>
      </c>
      <c r="E285" s="13">
        <v>5.0E-4</v>
      </c>
      <c r="H285" s="43" t="s">
        <v>1403</v>
      </c>
      <c r="I285" s="36"/>
      <c r="J285" s="36"/>
      <c r="K285" s="49"/>
      <c r="L285" s="49"/>
      <c r="M285" s="49"/>
      <c r="O285" s="49"/>
    </row>
    <row r="286" ht="28.5" hidden="1" customHeight="1">
      <c r="A286" s="2" t="s">
        <v>1404</v>
      </c>
      <c r="B286" s="44">
        <v>45041.0</v>
      </c>
      <c r="C286" s="44">
        <v>45149.0</v>
      </c>
      <c r="D286" s="2">
        <v>7.5</v>
      </c>
      <c r="E286" s="13">
        <v>0.0013</v>
      </c>
      <c r="H286" s="43" t="s">
        <v>1405</v>
      </c>
      <c r="I286" s="36"/>
      <c r="J286" s="36"/>
      <c r="K286" s="49"/>
      <c r="L286" s="49"/>
      <c r="M286" s="49"/>
      <c r="O286" s="49"/>
    </row>
    <row r="287" ht="28.5" hidden="1" customHeight="1">
      <c r="A287" s="2" t="s">
        <v>1406</v>
      </c>
      <c r="B287" s="44">
        <v>44993.0</v>
      </c>
      <c r="C287" s="44">
        <v>45029.0</v>
      </c>
      <c r="D287" s="2">
        <v>7.8</v>
      </c>
      <c r="E287" s="13">
        <v>4.0E-4</v>
      </c>
      <c r="H287" s="43" t="s">
        <v>1407</v>
      </c>
      <c r="I287" s="46" t="s">
        <v>52</v>
      </c>
      <c r="J287" s="46" t="s">
        <v>72</v>
      </c>
      <c r="K287" s="49"/>
      <c r="L287" s="43"/>
      <c r="M287" s="49"/>
      <c r="O287" s="49"/>
    </row>
    <row r="288" ht="28.5" hidden="1" customHeight="1">
      <c r="A288" s="2" t="s">
        <v>1408</v>
      </c>
      <c r="B288" s="44">
        <v>45077.0</v>
      </c>
      <c r="C288" s="44">
        <v>45110.0</v>
      </c>
      <c r="D288" s="2">
        <v>7.1</v>
      </c>
      <c r="E288" s="13">
        <v>4.0E-4</v>
      </c>
      <c r="H288" s="43" t="s">
        <v>1409</v>
      </c>
      <c r="I288" s="36"/>
      <c r="J288" s="36"/>
      <c r="K288" s="49"/>
      <c r="L288" s="49"/>
      <c r="M288" s="49"/>
      <c r="O288" s="49"/>
    </row>
    <row r="289" ht="28.5" hidden="1" customHeight="1">
      <c r="A289" s="2" t="s">
        <v>1410</v>
      </c>
      <c r="B289" s="44">
        <v>45004.0</v>
      </c>
      <c r="C289" s="44">
        <v>45029.0</v>
      </c>
      <c r="D289" s="2">
        <v>7.8</v>
      </c>
      <c r="E289" s="13">
        <v>4.0E-4</v>
      </c>
      <c r="H289" s="43" t="s">
        <v>1411</v>
      </c>
      <c r="I289" s="36"/>
      <c r="J289" s="36"/>
      <c r="K289" s="49"/>
      <c r="L289" s="49"/>
      <c r="M289" s="49"/>
      <c r="O289" s="49"/>
    </row>
    <row r="290" ht="28.5" hidden="1" customHeight="1">
      <c r="A290" s="2" t="s">
        <v>1412</v>
      </c>
      <c r="B290" s="44">
        <v>45004.0</v>
      </c>
      <c r="C290" s="44">
        <v>45084.0</v>
      </c>
      <c r="D290" s="2">
        <v>7.8</v>
      </c>
      <c r="E290" s="13">
        <v>4.0E-4</v>
      </c>
      <c r="H290" s="43" t="s">
        <v>1413</v>
      </c>
      <c r="I290" s="46" t="s">
        <v>52</v>
      </c>
      <c r="J290" s="51" t="s">
        <v>69</v>
      </c>
      <c r="K290" s="49"/>
      <c r="L290" s="49"/>
      <c r="M290" s="49"/>
      <c r="O290" s="49"/>
    </row>
    <row r="291" ht="28.5" hidden="1" customHeight="1">
      <c r="A291" s="2" t="s">
        <v>1414</v>
      </c>
      <c r="B291" s="44">
        <v>45004.0</v>
      </c>
      <c r="C291" s="44">
        <v>45084.0</v>
      </c>
      <c r="D291" s="2">
        <v>7.8</v>
      </c>
      <c r="E291" s="13">
        <v>4.0E-4</v>
      </c>
      <c r="H291" s="43" t="s">
        <v>1415</v>
      </c>
      <c r="I291" s="36"/>
      <c r="J291" s="36"/>
      <c r="K291" s="49"/>
      <c r="L291" s="49"/>
      <c r="M291" s="49"/>
      <c r="O291" s="49"/>
    </row>
    <row r="292" ht="28.5" hidden="1" customHeight="1">
      <c r="A292" s="2" t="s">
        <v>1416</v>
      </c>
      <c r="B292" s="44">
        <v>44943.0</v>
      </c>
      <c r="C292" s="44">
        <v>45049.0</v>
      </c>
      <c r="D292" s="2">
        <v>5.5</v>
      </c>
      <c r="E292" s="13">
        <v>4.0E-4</v>
      </c>
      <c r="H292" s="43" t="s">
        <v>1417</v>
      </c>
      <c r="I292" s="36" t="s">
        <v>52</v>
      </c>
      <c r="J292" s="51" t="s">
        <v>73</v>
      </c>
      <c r="K292" s="49"/>
      <c r="L292" s="49"/>
      <c r="M292" s="49"/>
      <c r="O292" s="49"/>
    </row>
    <row r="293" ht="28.5" hidden="1" customHeight="1">
      <c r="A293" s="2" t="s">
        <v>1418</v>
      </c>
      <c r="B293" s="44">
        <v>45014.0</v>
      </c>
      <c r="C293" s="44">
        <v>45024.0</v>
      </c>
      <c r="D293" s="2">
        <v>5.1</v>
      </c>
      <c r="E293" s="13">
        <v>5.0E-4</v>
      </c>
      <c r="H293" s="43" t="s">
        <v>1419</v>
      </c>
      <c r="I293" s="36"/>
      <c r="J293" s="36"/>
      <c r="K293" s="49"/>
      <c r="L293" s="49"/>
      <c r="M293" s="49"/>
      <c r="O293" s="49"/>
    </row>
    <row r="294" ht="28.5" hidden="1" customHeight="1">
      <c r="A294" s="2" t="s">
        <v>1420</v>
      </c>
      <c r="B294" s="44">
        <v>44943.0</v>
      </c>
      <c r="C294" s="44">
        <v>45142.0</v>
      </c>
      <c r="D294" s="2">
        <v>7.1</v>
      </c>
      <c r="E294" s="13">
        <v>4.0E-4</v>
      </c>
      <c r="H294" s="43" t="s">
        <v>1421</v>
      </c>
      <c r="I294" s="46" t="s">
        <v>52</v>
      </c>
      <c r="J294" s="46" t="s">
        <v>73</v>
      </c>
      <c r="K294" s="43"/>
      <c r="L294" s="43"/>
      <c r="M294" s="50" t="s">
        <v>1422</v>
      </c>
      <c r="O294" s="49"/>
    </row>
    <row r="295" ht="28.5" customHeight="1">
      <c r="A295" s="2" t="s">
        <v>1423</v>
      </c>
      <c r="B295" s="44">
        <v>44938.0</v>
      </c>
      <c r="C295" s="44">
        <v>44949.0</v>
      </c>
      <c r="D295" s="2">
        <v>5.5</v>
      </c>
      <c r="E295" s="13">
        <v>4.0E-4</v>
      </c>
      <c r="H295" s="43" t="s">
        <v>1424</v>
      </c>
      <c r="I295" s="46" t="s">
        <v>53</v>
      </c>
      <c r="J295" s="46" t="s">
        <v>66</v>
      </c>
      <c r="K295" s="43"/>
      <c r="L295" s="43"/>
      <c r="M295" s="50" t="s">
        <v>1425</v>
      </c>
      <c r="O295" s="49"/>
    </row>
    <row r="296" ht="28.5" hidden="1" customHeight="1">
      <c r="A296" s="2" t="s">
        <v>1426</v>
      </c>
      <c r="B296" s="44">
        <v>45015.0</v>
      </c>
      <c r="C296" s="44">
        <v>45103.0</v>
      </c>
      <c r="D296" s="2">
        <v>7.8</v>
      </c>
      <c r="E296" s="13">
        <v>4.0E-4</v>
      </c>
      <c r="H296" s="43" t="s">
        <v>1427</v>
      </c>
      <c r="I296" s="46" t="s">
        <v>51</v>
      </c>
      <c r="J296" s="46" t="s">
        <v>72</v>
      </c>
      <c r="K296" s="43"/>
      <c r="L296" s="43"/>
      <c r="M296" s="50" t="s">
        <v>1428</v>
      </c>
      <c r="O296" s="49"/>
    </row>
    <row r="297" ht="28.5" hidden="1" customHeight="1">
      <c r="A297" s="2" t="s">
        <v>1429</v>
      </c>
      <c r="B297" s="44">
        <v>44937.0</v>
      </c>
      <c r="C297" s="44">
        <v>45058.0</v>
      </c>
      <c r="D297" s="2">
        <v>7.8</v>
      </c>
      <c r="E297" s="13">
        <v>4.0E-4</v>
      </c>
      <c r="H297" s="43" t="s">
        <v>1430</v>
      </c>
      <c r="I297" s="36"/>
      <c r="J297" s="36"/>
      <c r="K297" s="49"/>
      <c r="L297" s="49"/>
      <c r="M297" s="49"/>
      <c r="O297" s="49"/>
    </row>
    <row r="298" ht="28.5" hidden="1" customHeight="1">
      <c r="A298" s="2" t="s">
        <v>1431</v>
      </c>
      <c r="B298" s="44">
        <v>44937.0</v>
      </c>
      <c r="C298" s="44">
        <v>44945.0</v>
      </c>
      <c r="D298" s="2">
        <v>5.5</v>
      </c>
      <c r="E298" s="13">
        <v>4.0E-4</v>
      </c>
      <c r="H298" s="43" t="s">
        <v>1432</v>
      </c>
      <c r="I298" s="36"/>
      <c r="J298" s="36"/>
      <c r="K298" s="49"/>
      <c r="L298" s="49"/>
      <c r="M298" s="49"/>
      <c r="O298" s="49"/>
    </row>
    <row r="299" ht="28.5" hidden="1" customHeight="1">
      <c r="A299" s="2" t="s">
        <v>1433</v>
      </c>
      <c r="B299" s="44">
        <v>44936.0</v>
      </c>
      <c r="C299" s="44">
        <v>44940.0</v>
      </c>
      <c r="D299" s="2">
        <v>6.4</v>
      </c>
      <c r="E299" s="13">
        <v>5.0E-4</v>
      </c>
      <c r="H299" s="43" t="s">
        <v>1434</v>
      </c>
      <c r="I299" s="46" t="s">
        <v>51</v>
      </c>
      <c r="J299" s="46" t="s">
        <v>60</v>
      </c>
      <c r="K299" s="43"/>
      <c r="L299" s="43"/>
      <c r="M299" s="50" t="s">
        <v>1435</v>
      </c>
      <c r="O299" s="49"/>
    </row>
    <row r="300" ht="28.5" hidden="1" customHeight="1">
      <c r="A300" s="2" t="s">
        <v>1436</v>
      </c>
      <c r="B300" s="44">
        <v>44936.0</v>
      </c>
      <c r="C300" s="44">
        <v>45103.0</v>
      </c>
      <c r="D300" s="2">
        <v>7.5</v>
      </c>
      <c r="E300" s="13">
        <v>7.0E-4</v>
      </c>
      <c r="H300" s="43" t="s">
        <v>1437</v>
      </c>
      <c r="I300" s="36"/>
      <c r="J300" s="36"/>
      <c r="K300" s="49"/>
      <c r="L300" s="49"/>
      <c r="M300" s="49"/>
      <c r="O300" s="49"/>
    </row>
    <row r="301" ht="28.5" hidden="1" customHeight="1">
      <c r="A301" s="2" t="s">
        <v>1438</v>
      </c>
      <c r="B301" s="44">
        <v>44931.0</v>
      </c>
      <c r="C301" s="44">
        <v>44993.0</v>
      </c>
      <c r="D301" s="2">
        <v>7.8</v>
      </c>
      <c r="E301" s="13">
        <v>4.0E-4</v>
      </c>
      <c r="H301" s="43" t="s">
        <v>1439</v>
      </c>
      <c r="I301" s="36"/>
      <c r="J301" s="36"/>
      <c r="K301" s="49"/>
      <c r="L301" s="49"/>
      <c r="M301" s="49"/>
      <c r="O301" s="49"/>
    </row>
    <row r="302" ht="28.5" customHeight="1">
      <c r="A302" s="2" t="s">
        <v>1440</v>
      </c>
      <c r="B302" s="44">
        <v>44953.0</v>
      </c>
      <c r="C302" s="44">
        <v>45058.0</v>
      </c>
      <c r="D302" s="2">
        <v>7.8</v>
      </c>
      <c r="E302" s="13">
        <v>4.0E-4</v>
      </c>
      <c r="H302" s="43" t="s">
        <v>1441</v>
      </c>
      <c r="I302" s="46" t="s">
        <v>53</v>
      </c>
      <c r="J302" s="46" t="s">
        <v>66</v>
      </c>
      <c r="K302" s="43"/>
      <c r="L302" s="43"/>
      <c r="M302" s="50" t="s">
        <v>1442</v>
      </c>
      <c r="O302" s="49"/>
    </row>
    <row r="303" ht="28.5" hidden="1" customHeight="1">
      <c r="A303" s="2" t="s">
        <v>1443</v>
      </c>
      <c r="B303" s="44">
        <v>45007.0</v>
      </c>
      <c r="C303" s="44">
        <v>45084.0</v>
      </c>
      <c r="D303" s="2">
        <v>7.8</v>
      </c>
      <c r="E303" s="13">
        <v>4.0E-4</v>
      </c>
      <c r="H303" s="43" t="s">
        <v>1444</v>
      </c>
      <c r="I303" s="46" t="s">
        <v>52</v>
      </c>
      <c r="J303" s="75"/>
      <c r="K303" s="43"/>
      <c r="L303" s="43"/>
      <c r="M303" s="50" t="s">
        <v>1445</v>
      </c>
      <c r="N303" s="2" t="s">
        <v>1273</v>
      </c>
      <c r="O303" s="49"/>
    </row>
    <row r="304" ht="28.5" hidden="1" customHeight="1">
      <c r="A304" s="2" t="s">
        <v>1446</v>
      </c>
      <c r="B304" s="44">
        <v>44938.0</v>
      </c>
      <c r="C304" s="44">
        <v>45027.0</v>
      </c>
      <c r="D304" s="2">
        <v>7.8</v>
      </c>
      <c r="E304" s="13">
        <v>4.0E-4</v>
      </c>
      <c r="H304" s="43" t="s">
        <v>1447</v>
      </c>
      <c r="I304" s="36"/>
      <c r="J304" s="36"/>
      <c r="K304" s="49"/>
      <c r="L304" s="49"/>
      <c r="M304" s="49"/>
      <c r="O304" s="49"/>
    </row>
    <row r="305" ht="28.5" hidden="1" customHeight="1">
      <c r="A305" s="2" t="s">
        <v>1448</v>
      </c>
      <c r="B305" s="44">
        <v>44991.0</v>
      </c>
      <c r="C305" s="44">
        <v>45049.0</v>
      </c>
      <c r="D305" s="2">
        <v>5.5</v>
      </c>
      <c r="E305" s="13">
        <v>4.0E-4</v>
      </c>
      <c r="H305" s="43" t="s">
        <v>1449</v>
      </c>
      <c r="I305" s="46" t="s">
        <v>51</v>
      </c>
      <c r="J305" s="46" t="s">
        <v>72</v>
      </c>
      <c r="K305" s="43"/>
      <c r="L305" s="43"/>
      <c r="M305" s="50" t="s">
        <v>1450</v>
      </c>
      <c r="O305" s="49"/>
    </row>
    <row r="306" ht="28.5" hidden="1" customHeight="1">
      <c r="A306" s="2" t="s">
        <v>1451</v>
      </c>
      <c r="B306" s="44">
        <v>44938.0</v>
      </c>
      <c r="C306" s="44">
        <v>44949.0</v>
      </c>
      <c r="D306" s="2">
        <v>6.6</v>
      </c>
      <c r="E306" s="13">
        <v>4.0E-4</v>
      </c>
      <c r="H306" s="43" t="s">
        <v>1452</v>
      </c>
      <c r="I306" s="46" t="s">
        <v>52</v>
      </c>
      <c r="J306" s="46" t="s">
        <v>69</v>
      </c>
      <c r="K306" s="43"/>
      <c r="L306" s="43"/>
      <c r="M306" s="50" t="s">
        <v>1453</v>
      </c>
      <c r="O306" s="49"/>
    </row>
    <row r="307" ht="28.5" hidden="1" customHeight="1">
      <c r="A307" s="2" t="s">
        <v>1454</v>
      </c>
      <c r="B307" s="44">
        <v>44991.0</v>
      </c>
      <c r="C307" s="44">
        <v>45065.0</v>
      </c>
      <c r="D307" s="2">
        <v>7.8</v>
      </c>
      <c r="E307" s="13">
        <v>4.0E-4</v>
      </c>
      <c r="H307" s="43" t="s">
        <v>1455</v>
      </c>
      <c r="I307" s="46" t="s">
        <v>51</v>
      </c>
      <c r="J307" s="46" t="s">
        <v>72</v>
      </c>
      <c r="K307" s="43"/>
      <c r="L307" s="43"/>
      <c r="M307" s="50" t="s">
        <v>1456</v>
      </c>
      <c r="O307" s="49"/>
    </row>
    <row r="308" ht="28.5" hidden="1" customHeight="1">
      <c r="A308" s="2" t="s">
        <v>1457</v>
      </c>
      <c r="B308" s="44">
        <v>44935.0</v>
      </c>
      <c r="C308" s="44">
        <v>45156.0</v>
      </c>
      <c r="D308" s="2">
        <v>8.8</v>
      </c>
      <c r="E308" s="13">
        <v>4.0E-4</v>
      </c>
      <c r="H308" s="43" t="s">
        <v>1458</v>
      </c>
      <c r="I308" s="36"/>
      <c r="J308" s="36"/>
      <c r="K308" s="49"/>
      <c r="L308" s="49"/>
      <c r="M308" s="49"/>
      <c r="O308" s="49"/>
    </row>
    <row r="309" ht="28.5" hidden="1" customHeight="1">
      <c r="A309" s="2" t="s">
        <v>1459</v>
      </c>
      <c r="B309" s="44">
        <v>45012.0</v>
      </c>
      <c r="C309" s="44">
        <v>45019.0</v>
      </c>
      <c r="D309" s="2">
        <v>2.3</v>
      </c>
      <c r="E309" s="13">
        <v>4.0E-4</v>
      </c>
      <c r="H309" s="43" t="s">
        <v>1460</v>
      </c>
      <c r="I309" s="36"/>
      <c r="J309" s="36"/>
      <c r="K309" s="49"/>
      <c r="L309" s="49"/>
      <c r="M309" s="49"/>
      <c r="O309" s="49"/>
    </row>
    <row r="310" ht="28.5" hidden="1" customHeight="1">
      <c r="A310" s="2" t="s">
        <v>1461</v>
      </c>
      <c r="B310" s="44">
        <v>45187.0</v>
      </c>
      <c r="C310" s="44">
        <v>45188.0</v>
      </c>
      <c r="D310" s="2">
        <v>3.3</v>
      </c>
      <c r="E310" s="13">
        <v>4.0E-4</v>
      </c>
      <c r="H310" s="43" t="s">
        <v>1462</v>
      </c>
      <c r="I310" s="46" t="s">
        <v>53</v>
      </c>
      <c r="J310" s="46" t="s">
        <v>74</v>
      </c>
      <c r="K310" s="43"/>
      <c r="L310" s="43"/>
      <c r="M310" s="50" t="s">
        <v>1463</v>
      </c>
      <c r="N310" s="2" t="s">
        <v>1273</v>
      </c>
      <c r="O310" s="49"/>
    </row>
    <row r="311" ht="28.5" hidden="1" customHeight="1">
      <c r="A311" s="2" t="s">
        <v>1464</v>
      </c>
      <c r="B311" s="44">
        <v>45067.0</v>
      </c>
      <c r="C311" s="44">
        <v>45099.0</v>
      </c>
      <c r="D311" s="2">
        <v>6.7</v>
      </c>
      <c r="E311" s="13">
        <v>4.0E-4</v>
      </c>
      <c r="H311" s="43" t="s">
        <v>1465</v>
      </c>
      <c r="I311" s="36"/>
      <c r="J311" s="36"/>
      <c r="K311" s="49"/>
      <c r="L311" s="49"/>
      <c r="M311" s="49"/>
      <c r="O311" s="49"/>
    </row>
    <row r="312" ht="28.5" hidden="1" customHeight="1">
      <c r="A312" s="2" t="s">
        <v>1466</v>
      </c>
      <c r="B312" s="44">
        <v>45009.0</v>
      </c>
      <c r="C312" s="44">
        <v>45014.0</v>
      </c>
      <c r="D312" s="2">
        <v>5.5</v>
      </c>
      <c r="E312" s="13">
        <v>4.0E-4</v>
      </c>
      <c r="H312" s="43" t="s">
        <v>1467</v>
      </c>
      <c r="I312" s="36"/>
      <c r="J312" s="36"/>
      <c r="K312" s="49"/>
      <c r="L312" s="49"/>
      <c r="M312" s="49"/>
      <c r="O312" s="49"/>
    </row>
    <row r="313" ht="28.5" hidden="1" customHeight="1">
      <c r="A313" s="2" t="s">
        <v>1468</v>
      </c>
      <c r="B313" s="44">
        <v>45023.0</v>
      </c>
      <c r="C313" s="44">
        <v>45029.0</v>
      </c>
      <c r="D313" s="2">
        <v>5.5</v>
      </c>
      <c r="E313" s="13">
        <v>4.0E-4</v>
      </c>
      <c r="H313" s="43" t="s">
        <v>1469</v>
      </c>
      <c r="I313" s="36"/>
      <c r="J313" s="36"/>
      <c r="K313" s="49"/>
      <c r="L313" s="49"/>
      <c r="M313" s="49"/>
      <c r="O313" s="49"/>
    </row>
    <row r="314" ht="28.5" customHeight="1">
      <c r="H314" s="49"/>
      <c r="I314" s="36"/>
      <c r="J314" s="36"/>
      <c r="K314" s="49"/>
      <c r="L314" s="49"/>
      <c r="M314" s="49"/>
      <c r="O314" s="49"/>
    </row>
    <row r="315" ht="28.5" customHeight="1">
      <c r="H315" s="49"/>
      <c r="I315" s="36"/>
      <c r="J315" s="36"/>
      <c r="K315" s="49"/>
      <c r="L315" s="49"/>
      <c r="M315" s="49"/>
      <c r="O315" s="49"/>
    </row>
    <row r="316" ht="28.5" customHeight="1">
      <c r="H316" s="49"/>
      <c r="I316" s="36"/>
      <c r="J316" s="36"/>
      <c r="K316" s="49"/>
      <c r="L316" s="49"/>
      <c r="M316" s="49"/>
      <c r="O316" s="49"/>
    </row>
    <row r="317" ht="28.5" customHeight="1">
      <c r="H317" s="49"/>
      <c r="I317" s="36"/>
      <c r="J317" s="36"/>
      <c r="K317" s="49"/>
      <c r="L317" s="49"/>
      <c r="M317" s="49"/>
      <c r="O317" s="49"/>
    </row>
    <row r="318" ht="28.5" customHeight="1">
      <c r="H318" s="50" t="s">
        <v>1470</v>
      </c>
      <c r="I318" s="36"/>
      <c r="J318" s="36"/>
      <c r="K318" s="49"/>
      <c r="L318" s="49"/>
      <c r="M318" s="49"/>
      <c r="O318" s="49"/>
    </row>
    <row r="319" ht="28.5" customHeight="1">
      <c r="H319" s="50" t="s">
        <v>1471</v>
      </c>
      <c r="I319" s="36"/>
      <c r="J319" s="36"/>
      <c r="K319" s="49"/>
      <c r="L319" s="49"/>
      <c r="M319" s="49"/>
      <c r="O319" s="49"/>
    </row>
    <row r="320" ht="28.5" customHeight="1">
      <c r="H320" s="50" t="s">
        <v>1472</v>
      </c>
      <c r="I320" s="36"/>
      <c r="J320" s="36"/>
      <c r="K320" s="49"/>
      <c r="L320" s="49"/>
      <c r="M320" s="49"/>
      <c r="O320" s="49"/>
    </row>
    <row r="321" ht="28.5" customHeight="1">
      <c r="H321" s="49"/>
      <c r="I321" s="36"/>
      <c r="J321" s="36"/>
      <c r="K321" s="49"/>
      <c r="L321" s="49"/>
      <c r="M321" s="49"/>
      <c r="O321" s="49"/>
    </row>
    <row r="322" ht="28.5" customHeight="1">
      <c r="H322" s="49"/>
      <c r="I322" s="36"/>
      <c r="J322" s="36"/>
      <c r="K322" s="49"/>
      <c r="L322" s="49"/>
      <c r="M322" s="49"/>
      <c r="O322" s="49"/>
    </row>
    <row r="323" ht="28.5" customHeight="1">
      <c r="H323" s="49"/>
      <c r="I323" s="36"/>
      <c r="J323" s="36"/>
      <c r="K323" s="49"/>
      <c r="L323" s="49"/>
      <c r="M323" s="49"/>
      <c r="O323" s="49"/>
    </row>
    <row r="324" ht="28.5" customHeight="1">
      <c r="H324" s="43" t="s">
        <v>1473</v>
      </c>
      <c r="I324" s="36"/>
      <c r="J324" s="36"/>
      <c r="K324" s="49"/>
      <c r="L324" s="49"/>
      <c r="M324" s="49"/>
      <c r="O324" s="49"/>
    </row>
    <row r="325" ht="28.5" customHeight="1">
      <c r="H325" s="43" t="s">
        <v>1474</v>
      </c>
      <c r="I325" s="36"/>
      <c r="J325" s="36"/>
      <c r="K325" s="49"/>
      <c r="L325" s="49"/>
      <c r="M325" s="49"/>
      <c r="O325" s="49"/>
    </row>
    <row r="326" ht="28.5" customHeight="1">
      <c r="H326" s="49"/>
      <c r="I326" s="36"/>
      <c r="J326" s="36"/>
      <c r="K326" s="49"/>
      <c r="L326" s="49"/>
      <c r="M326" s="49"/>
      <c r="O326" s="49"/>
    </row>
    <row r="327" ht="28.5" customHeight="1">
      <c r="H327" s="49"/>
      <c r="I327" s="36"/>
      <c r="J327" s="36"/>
      <c r="K327" s="49"/>
      <c r="L327" s="49"/>
      <c r="M327" s="49"/>
      <c r="O327" s="49"/>
    </row>
    <row r="328" ht="28.5" customHeight="1">
      <c r="H328" s="43" t="s">
        <v>1475</v>
      </c>
      <c r="I328" s="36"/>
      <c r="J328" s="36"/>
      <c r="K328" s="49"/>
      <c r="L328" s="49"/>
      <c r="M328" s="49"/>
      <c r="O328" s="49"/>
    </row>
    <row r="329" ht="28.5" customHeight="1">
      <c r="H329" s="43" t="s">
        <v>1476</v>
      </c>
      <c r="I329" s="36"/>
      <c r="J329" s="36"/>
      <c r="K329" s="49"/>
      <c r="L329" s="49"/>
      <c r="M329" s="49"/>
      <c r="O329" s="49"/>
    </row>
    <row r="330" ht="28.5" customHeight="1">
      <c r="H330" s="43" t="s">
        <v>1477</v>
      </c>
      <c r="I330" s="36"/>
      <c r="J330" s="36"/>
      <c r="K330" s="49"/>
      <c r="L330" s="49"/>
      <c r="M330" s="49"/>
      <c r="O330" s="49"/>
    </row>
    <row r="331" ht="28.5" customHeight="1">
      <c r="H331" s="43" t="s">
        <v>1478</v>
      </c>
      <c r="I331" s="36"/>
      <c r="J331" s="36"/>
      <c r="K331" s="49"/>
      <c r="L331" s="49"/>
      <c r="M331" s="49"/>
      <c r="O331" s="49"/>
    </row>
    <row r="332" ht="28.5" customHeight="1">
      <c r="H332" s="2" t="s">
        <v>1479</v>
      </c>
      <c r="I332" s="36"/>
      <c r="J332" s="36"/>
      <c r="K332" s="49"/>
      <c r="L332" s="49"/>
      <c r="M332" s="49"/>
      <c r="O332" s="49"/>
    </row>
    <row r="333" ht="28.5" customHeight="1">
      <c r="H333" s="43" t="s">
        <v>1480</v>
      </c>
      <c r="I333" s="36"/>
      <c r="J333" s="36"/>
      <c r="K333" s="49"/>
      <c r="L333" s="49"/>
      <c r="M333" s="49"/>
      <c r="O333" s="49"/>
    </row>
    <row r="334" ht="28.5" customHeight="1">
      <c r="H334" s="43" t="s">
        <v>1481</v>
      </c>
      <c r="I334" s="36"/>
      <c r="J334" s="36"/>
      <c r="K334" s="49"/>
      <c r="L334" s="49"/>
      <c r="M334" s="49"/>
      <c r="O334" s="49"/>
    </row>
    <row r="335" ht="28.5" customHeight="1">
      <c r="H335" s="43" t="s">
        <v>1482</v>
      </c>
      <c r="I335" s="36"/>
      <c r="J335" s="36"/>
      <c r="K335" s="49"/>
      <c r="L335" s="49"/>
      <c r="M335" s="49"/>
      <c r="O335" s="49"/>
    </row>
    <row r="336" ht="28.5" customHeight="1">
      <c r="H336" s="49"/>
      <c r="I336" s="36"/>
      <c r="J336" s="36"/>
      <c r="K336" s="49"/>
      <c r="L336" s="49"/>
      <c r="M336" s="49"/>
      <c r="O336" s="49"/>
    </row>
    <row r="337" ht="28.5" customHeight="1">
      <c r="H337" s="49"/>
      <c r="I337" s="36"/>
      <c r="J337" s="36"/>
      <c r="K337" s="49"/>
      <c r="L337" s="49"/>
      <c r="M337" s="49"/>
      <c r="O337" s="49"/>
    </row>
    <row r="338" ht="28.5" customHeight="1">
      <c r="H338" s="49"/>
      <c r="I338" s="36"/>
      <c r="J338" s="36"/>
      <c r="K338" s="49"/>
      <c r="L338" s="49"/>
      <c r="M338" s="49"/>
      <c r="O338" s="49"/>
    </row>
    <row r="339" ht="28.5" customHeight="1">
      <c r="H339" s="49"/>
      <c r="I339" s="36"/>
      <c r="J339" s="36"/>
      <c r="K339" s="49"/>
      <c r="L339" s="49"/>
      <c r="M339" s="49"/>
      <c r="O339" s="49"/>
    </row>
    <row r="340" ht="28.5" customHeight="1">
      <c r="H340" s="49"/>
      <c r="I340" s="36"/>
      <c r="J340" s="36"/>
      <c r="K340" s="49"/>
      <c r="L340" s="49"/>
      <c r="M340" s="49"/>
      <c r="O340" s="49"/>
    </row>
    <row r="341" ht="28.5" customHeight="1">
      <c r="H341" s="49"/>
      <c r="I341" s="36"/>
      <c r="J341" s="36"/>
      <c r="K341" s="49"/>
      <c r="L341" s="49"/>
      <c r="M341" s="49"/>
      <c r="O341" s="49"/>
    </row>
    <row r="342" ht="28.5" customHeight="1">
      <c r="H342" s="49"/>
      <c r="I342" s="36"/>
      <c r="J342" s="36"/>
      <c r="K342" s="49"/>
      <c r="L342" s="49"/>
      <c r="M342" s="49"/>
      <c r="O342" s="49"/>
    </row>
    <row r="343" ht="28.5" customHeight="1">
      <c r="H343" s="49"/>
      <c r="I343" s="36"/>
      <c r="J343" s="36"/>
      <c r="K343" s="49"/>
      <c r="L343" s="49"/>
      <c r="M343" s="49"/>
      <c r="O343" s="49"/>
    </row>
    <row r="344" ht="28.5" customHeight="1">
      <c r="H344" s="49"/>
      <c r="I344" s="36"/>
      <c r="J344" s="36"/>
      <c r="K344" s="49"/>
      <c r="L344" s="49"/>
      <c r="M344" s="49"/>
      <c r="O344" s="49"/>
    </row>
    <row r="345" ht="28.5" customHeight="1">
      <c r="H345" s="49"/>
      <c r="I345" s="36"/>
      <c r="J345" s="36"/>
      <c r="K345" s="49"/>
      <c r="L345" s="49"/>
      <c r="M345" s="49"/>
      <c r="O345" s="49"/>
    </row>
    <row r="346" ht="28.5" customHeight="1">
      <c r="H346" s="49"/>
      <c r="I346" s="36"/>
      <c r="J346" s="36"/>
      <c r="K346" s="49"/>
      <c r="L346" s="49"/>
      <c r="M346" s="49"/>
      <c r="O346" s="49"/>
    </row>
    <row r="347" ht="28.5" customHeight="1">
      <c r="H347" s="49"/>
      <c r="I347" s="36"/>
      <c r="J347" s="36"/>
      <c r="K347" s="49"/>
      <c r="L347" s="49"/>
      <c r="M347" s="49"/>
      <c r="O347" s="49"/>
    </row>
    <row r="348" ht="28.5" customHeight="1">
      <c r="H348" s="49"/>
      <c r="I348" s="36"/>
      <c r="J348" s="36"/>
      <c r="K348" s="49"/>
      <c r="L348" s="49"/>
      <c r="M348" s="49"/>
      <c r="O348" s="49"/>
    </row>
    <row r="349" ht="28.5" customHeight="1">
      <c r="H349" s="49"/>
      <c r="I349" s="36"/>
      <c r="J349" s="36"/>
      <c r="K349" s="49"/>
      <c r="L349" s="49"/>
      <c r="M349" s="49"/>
      <c r="O349" s="49"/>
    </row>
    <row r="350" ht="28.5" customHeight="1">
      <c r="H350" s="49"/>
      <c r="I350" s="36"/>
      <c r="J350" s="36"/>
      <c r="K350" s="49"/>
      <c r="L350" s="49"/>
      <c r="M350" s="49"/>
      <c r="O350" s="49"/>
    </row>
    <row r="351" ht="28.5" customHeight="1">
      <c r="H351" s="49"/>
      <c r="I351" s="36"/>
      <c r="J351" s="36"/>
      <c r="K351" s="49"/>
      <c r="L351" s="49"/>
      <c r="M351" s="49"/>
      <c r="O351" s="49"/>
    </row>
    <row r="352" ht="28.5" customHeight="1">
      <c r="H352" s="49"/>
      <c r="I352" s="36"/>
      <c r="J352" s="36"/>
      <c r="K352" s="49"/>
      <c r="L352" s="49"/>
      <c r="M352" s="49"/>
      <c r="O352" s="49"/>
    </row>
    <row r="353" ht="28.5" customHeight="1">
      <c r="H353" s="49"/>
      <c r="I353" s="36"/>
      <c r="J353" s="36"/>
      <c r="K353" s="49"/>
      <c r="L353" s="49"/>
      <c r="M353" s="49"/>
      <c r="O353" s="49"/>
    </row>
    <row r="354" ht="28.5" customHeight="1">
      <c r="H354" s="49"/>
      <c r="I354" s="36"/>
      <c r="J354" s="36"/>
      <c r="K354" s="49"/>
      <c r="L354" s="49"/>
      <c r="M354" s="49"/>
      <c r="O354" s="49"/>
    </row>
    <row r="355" ht="28.5" customHeight="1">
      <c r="H355" s="49"/>
      <c r="I355" s="36"/>
      <c r="J355" s="36"/>
      <c r="K355" s="49"/>
      <c r="L355" s="49"/>
      <c r="M355" s="49"/>
      <c r="O355" s="49"/>
    </row>
    <row r="356" ht="28.5" customHeight="1">
      <c r="H356" s="49"/>
      <c r="I356" s="36"/>
      <c r="J356" s="36"/>
      <c r="K356" s="49"/>
      <c r="L356" s="49"/>
      <c r="M356" s="49"/>
      <c r="O356" s="49"/>
    </row>
    <row r="357" ht="28.5" customHeight="1">
      <c r="H357" s="49"/>
      <c r="I357" s="36"/>
      <c r="J357" s="36"/>
      <c r="K357" s="49"/>
      <c r="L357" s="49"/>
      <c r="M357" s="49"/>
      <c r="O357" s="49"/>
    </row>
    <row r="358" ht="28.5" customHeight="1">
      <c r="H358" s="49"/>
      <c r="I358" s="36"/>
      <c r="J358" s="36"/>
      <c r="K358" s="49"/>
      <c r="L358" s="49"/>
      <c r="M358" s="49"/>
      <c r="O358" s="49"/>
    </row>
    <row r="359" ht="28.5" customHeight="1">
      <c r="H359" s="49"/>
      <c r="I359" s="36"/>
      <c r="J359" s="36"/>
      <c r="K359" s="49"/>
      <c r="L359" s="49"/>
      <c r="M359" s="49"/>
      <c r="O359" s="49"/>
    </row>
    <row r="360" ht="28.5" customHeight="1">
      <c r="H360" s="49"/>
      <c r="I360" s="36"/>
      <c r="J360" s="36"/>
      <c r="K360" s="49"/>
      <c r="L360" s="49"/>
      <c r="M360" s="49"/>
      <c r="O360" s="49"/>
    </row>
    <row r="361" ht="28.5" customHeight="1">
      <c r="H361" s="49"/>
      <c r="I361" s="36"/>
      <c r="J361" s="36"/>
      <c r="K361" s="49"/>
      <c r="L361" s="49"/>
      <c r="M361" s="49"/>
      <c r="O361" s="49"/>
    </row>
    <row r="362" ht="28.5" customHeight="1">
      <c r="H362" s="49"/>
      <c r="I362" s="36"/>
      <c r="J362" s="36"/>
      <c r="K362" s="49"/>
      <c r="L362" s="49"/>
      <c r="M362" s="49"/>
      <c r="O362" s="49"/>
    </row>
    <row r="363" ht="28.5" customHeight="1">
      <c r="H363" s="49"/>
      <c r="I363" s="36"/>
      <c r="J363" s="36"/>
      <c r="K363" s="49"/>
      <c r="L363" s="49"/>
      <c r="M363" s="49"/>
      <c r="O363" s="49"/>
    </row>
    <row r="364" ht="28.5" customHeight="1">
      <c r="H364" s="49"/>
      <c r="I364" s="36"/>
      <c r="J364" s="36"/>
      <c r="K364" s="49"/>
      <c r="L364" s="49"/>
      <c r="M364" s="49"/>
      <c r="O364" s="49"/>
    </row>
    <row r="365" ht="28.5" customHeight="1">
      <c r="H365" s="49"/>
      <c r="I365" s="36"/>
      <c r="J365" s="36"/>
      <c r="K365" s="49"/>
      <c r="L365" s="49"/>
      <c r="M365" s="49"/>
      <c r="O365" s="49"/>
    </row>
    <row r="366" ht="28.5" customHeight="1">
      <c r="H366" s="49"/>
      <c r="I366" s="36"/>
      <c r="J366" s="36"/>
      <c r="K366" s="49"/>
      <c r="L366" s="49"/>
      <c r="M366" s="49"/>
      <c r="O366" s="49"/>
    </row>
    <row r="367" ht="28.5" customHeight="1">
      <c r="H367" s="49"/>
      <c r="I367" s="36"/>
      <c r="J367" s="36"/>
      <c r="K367" s="49"/>
      <c r="L367" s="49"/>
      <c r="M367" s="49"/>
      <c r="O367" s="49"/>
    </row>
    <row r="368" ht="28.5" customHeight="1">
      <c r="H368" s="49"/>
      <c r="I368" s="36"/>
      <c r="J368" s="36"/>
      <c r="K368" s="49"/>
      <c r="L368" s="49"/>
      <c r="M368" s="49"/>
      <c r="O368" s="49"/>
    </row>
    <row r="369" ht="28.5" customHeight="1">
      <c r="H369" s="49"/>
      <c r="I369" s="36"/>
      <c r="J369" s="36"/>
      <c r="K369" s="49"/>
      <c r="L369" s="49"/>
      <c r="M369" s="49"/>
      <c r="O369" s="49"/>
    </row>
    <row r="370" ht="28.5" customHeight="1">
      <c r="H370" s="49"/>
      <c r="I370" s="36"/>
      <c r="J370" s="36"/>
      <c r="K370" s="49"/>
      <c r="L370" s="49"/>
      <c r="M370" s="49"/>
      <c r="O370" s="49"/>
    </row>
    <row r="371" ht="28.5" customHeight="1">
      <c r="H371" s="49"/>
      <c r="I371" s="36"/>
      <c r="J371" s="36"/>
      <c r="K371" s="49"/>
      <c r="L371" s="49"/>
      <c r="M371" s="49"/>
      <c r="O371" s="49"/>
    </row>
    <row r="372" ht="28.5" customHeight="1">
      <c r="H372" s="49"/>
      <c r="I372" s="36"/>
      <c r="J372" s="36"/>
      <c r="K372" s="49"/>
      <c r="L372" s="49"/>
      <c r="M372" s="49"/>
      <c r="O372" s="49"/>
    </row>
    <row r="373" ht="28.5" customHeight="1">
      <c r="H373" s="49"/>
      <c r="I373" s="36"/>
      <c r="J373" s="36"/>
      <c r="K373" s="49"/>
      <c r="L373" s="49"/>
      <c r="M373" s="49"/>
      <c r="O373" s="49"/>
    </row>
    <row r="374" ht="28.5" customHeight="1">
      <c r="H374" s="49"/>
      <c r="I374" s="36"/>
      <c r="J374" s="36"/>
      <c r="K374" s="49"/>
      <c r="L374" s="49"/>
      <c r="M374" s="49"/>
      <c r="O374" s="49"/>
    </row>
    <row r="375" ht="28.5" customHeight="1">
      <c r="H375" s="49"/>
      <c r="I375" s="36"/>
      <c r="J375" s="36"/>
      <c r="K375" s="49"/>
      <c r="L375" s="49"/>
      <c r="M375" s="49"/>
      <c r="O375" s="49"/>
    </row>
    <row r="376" ht="28.5" customHeight="1">
      <c r="H376" s="49"/>
      <c r="I376" s="36"/>
      <c r="J376" s="36"/>
      <c r="K376" s="49"/>
      <c r="L376" s="49"/>
      <c r="M376" s="49"/>
      <c r="O376" s="49"/>
    </row>
    <row r="377" ht="28.5" customHeight="1">
      <c r="H377" s="49"/>
      <c r="I377" s="36"/>
      <c r="J377" s="36"/>
      <c r="K377" s="49"/>
      <c r="L377" s="49"/>
      <c r="M377" s="49"/>
      <c r="O377" s="49"/>
    </row>
    <row r="378" ht="28.5" customHeight="1">
      <c r="H378" s="49"/>
      <c r="I378" s="36"/>
      <c r="J378" s="36"/>
      <c r="K378" s="49"/>
      <c r="L378" s="49"/>
      <c r="M378" s="49"/>
      <c r="O378" s="49"/>
    </row>
    <row r="379" ht="28.5" customHeight="1">
      <c r="H379" s="49"/>
      <c r="I379" s="36"/>
      <c r="J379" s="36"/>
      <c r="K379" s="49"/>
      <c r="L379" s="49"/>
      <c r="M379" s="49"/>
      <c r="O379" s="49"/>
    </row>
    <row r="380" ht="28.5" customHeight="1">
      <c r="H380" s="49"/>
      <c r="I380" s="36"/>
      <c r="J380" s="36"/>
      <c r="K380" s="49"/>
      <c r="L380" s="49"/>
      <c r="M380" s="49"/>
      <c r="O380" s="49"/>
    </row>
    <row r="381" ht="28.5" customHeight="1">
      <c r="H381" s="49"/>
      <c r="I381" s="36"/>
      <c r="J381" s="36"/>
      <c r="K381" s="49"/>
      <c r="L381" s="49"/>
      <c r="M381" s="49"/>
      <c r="O381" s="49"/>
    </row>
    <row r="382" ht="28.5" customHeight="1">
      <c r="H382" s="49"/>
      <c r="I382" s="36"/>
      <c r="J382" s="36"/>
      <c r="K382" s="49"/>
      <c r="L382" s="49"/>
      <c r="M382" s="49"/>
      <c r="O382" s="49"/>
    </row>
    <row r="383" ht="28.5" customHeight="1">
      <c r="H383" s="49"/>
      <c r="I383" s="36"/>
      <c r="J383" s="36"/>
      <c r="K383" s="49"/>
      <c r="L383" s="49"/>
      <c r="M383" s="49"/>
      <c r="O383" s="49"/>
    </row>
    <row r="384" ht="28.5" customHeight="1">
      <c r="H384" s="49"/>
      <c r="I384" s="36"/>
      <c r="J384" s="36"/>
      <c r="K384" s="49"/>
      <c r="L384" s="49"/>
      <c r="M384" s="49"/>
      <c r="O384" s="49"/>
    </row>
    <row r="385" ht="28.5" customHeight="1">
      <c r="H385" s="49"/>
      <c r="I385" s="36"/>
      <c r="J385" s="36"/>
      <c r="K385" s="49"/>
      <c r="L385" s="49"/>
      <c r="M385" s="49"/>
      <c r="O385" s="49"/>
    </row>
    <row r="386" ht="28.5" customHeight="1">
      <c r="H386" s="49"/>
      <c r="I386" s="36"/>
      <c r="J386" s="36"/>
      <c r="K386" s="49"/>
      <c r="L386" s="49"/>
      <c r="M386" s="49"/>
      <c r="O386" s="49"/>
    </row>
    <row r="387" ht="28.5" customHeight="1">
      <c r="H387" s="49"/>
      <c r="I387" s="36"/>
      <c r="J387" s="36"/>
      <c r="K387" s="49"/>
      <c r="L387" s="49"/>
      <c r="M387" s="49"/>
      <c r="O387" s="49"/>
    </row>
    <row r="388" ht="28.5" customHeight="1">
      <c r="H388" s="49"/>
      <c r="I388" s="36"/>
      <c r="J388" s="36"/>
      <c r="K388" s="49"/>
      <c r="L388" s="49"/>
      <c r="M388" s="49"/>
      <c r="O388" s="49"/>
    </row>
    <row r="389" ht="28.5" customHeight="1">
      <c r="H389" s="49"/>
      <c r="I389" s="36"/>
      <c r="J389" s="36"/>
      <c r="K389" s="49"/>
      <c r="L389" s="49"/>
      <c r="M389" s="49"/>
      <c r="O389" s="49"/>
    </row>
    <row r="390" ht="28.5" customHeight="1">
      <c r="H390" s="49"/>
      <c r="I390" s="36"/>
      <c r="J390" s="36"/>
      <c r="K390" s="49"/>
      <c r="L390" s="49"/>
      <c r="M390" s="49"/>
      <c r="O390" s="49"/>
    </row>
    <row r="391" ht="28.5" customHeight="1">
      <c r="H391" s="49"/>
      <c r="I391" s="36"/>
      <c r="J391" s="36"/>
      <c r="K391" s="49"/>
      <c r="L391" s="49"/>
      <c r="M391" s="49"/>
      <c r="O391" s="49"/>
    </row>
    <row r="392" ht="28.5" customHeight="1">
      <c r="H392" s="49"/>
      <c r="I392" s="36"/>
      <c r="J392" s="36"/>
      <c r="K392" s="49"/>
      <c r="L392" s="49"/>
      <c r="M392" s="49"/>
      <c r="O392" s="49"/>
    </row>
    <row r="393" ht="28.5" customHeight="1">
      <c r="H393" s="49"/>
      <c r="I393" s="36"/>
      <c r="J393" s="36"/>
      <c r="K393" s="49"/>
      <c r="L393" s="49"/>
      <c r="M393" s="49"/>
      <c r="O393" s="49"/>
    </row>
    <row r="394" ht="28.5" customHeight="1">
      <c r="H394" s="49"/>
      <c r="I394" s="36"/>
      <c r="J394" s="36"/>
      <c r="K394" s="49"/>
      <c r="L394" s="49"/>
      <c r="M394" s="49"/>
      <c r="O394" s="49"/>
    </row>
    <row r="395" ht="28.5" customHeight="1">
      <c r="H395" s="49"/>
      <c r="I395" s="36"/>
      <c r="J395" s="36"/>
      <c r="K395" s="49"/>
      <c r="L395" s="49"/>
      <c r="M395" s="49"/>
      <c r="O395" s="49"/>
    </row>
    <row r="396" ht="28.5" customHeight="1">
      <c r="H396" s="49"/>
      <c r="I396" s="36"/>
      <c r="J396" s="36"/>
      <c r="K396" s="49"/>
      <c r="L396" s="49"/>
      <c r="M396" s="49"/>
      <c r="O396" s="49"/>
    </row>
    <row r="397" ht="28.5" customHeight="1">
      <c r="H397" s="49"/>
      <c r="I397" s="36"/>
      <c r="J397" s="36"/>
      <c r="K397" s="49"/>
      <c r="L397" s="49"/>
      <c r="M397" s="49"/>
      <c r="O397" s="49"/>
    </row>
    <row r="398" ht="28.5" customHeight="1">
      <c r="H398" s="49"/>
      <c r="I398" s="36"/>
      <c r="J398" s="36"/>
      <c r="K398" s="49"/>
      <c r="L398" s="49"/>
      <c r="M398" s="49"/>
      <c r="O398" s="49"/>
    </row>
    <row r="399" ht="28.5" customHeight="1">
      <c r="H399" s="49"/>
      <c r="I399" s="36"/>
      <c r="J399" s="36"/>
      <c r="K399" s="49"/>
      <c r="L399" s="49"/>
      <c r="M399" s="49"/>
      <c r="O399" s="49"/>
    </row>
    <row r="400" ht="28.5" customHeight="1">
      <c r="H400" s="49"/>
      <c r="I400" s="36"/>
      <c r="J400" s="36"/>
      <c r="K400" s="49"/>
      <c r="L400" s="49"/>
      <c r="M400" s="49"/>
      <c r="O400" s="49"/>
    </row>
    <row r="401" ht="28.5" customHeight="1">
      <c r="H401" s="49"/>
      <c r="I401" s="36"/>
      <c r="J401" s="36"/>
      <c r="K401" s="49"/>
      <c r="L401" s="49"/>
      <c r="M401" s="49"/>
      <c r="O401" s="49"/>
    </row>
    <row r="402" ht="28.5" customHeight="1">
      <c r="H402" s="49"/>
      <c r="I402" s="36"/>
      <c r="J402" s="36"/>
      <c r="K402" s="49"/>
      <c r="L402" s="49"/>
      <c r="M402" s="49"/>
      <c r="O402" s="49"/>
    </row>
    <row r="403" ht="28.5" customHeight="1">
      <c r="H403" s="49"/>
      <c r="I403" s="36"/>
      <c r="J403" s="36"/>
      <c r="K403" s="49"/>
      <c r="L403" s="49"/>
      <c r="M403" s="49"/>
      <c r="O403" s="49"/>
    </row>
    <row r="404" ht="28.5" customHeight="1">
      <c r="H404" s="49"/>
      <c r="I404" s="36"/>
      <c r="J404" s="36"/>
      <c r="K404" s="49"/>
      <c r="L404" s="49"/>
      <c r="M404" s="49"/>
      <c r="O404" s="49"/>
    </row>
    <row r="405" ht="28.5" customHeight="1">
      <c r="H405" s="49"/>
      <c r="I405" s="36"/>
      <c r="J405" s="36"/>
      <c r="K405" s="49"/>
      <c r="L405" s="49"/>
      <c r="M405" s="49"/>
      <c r="O405" s="49"/>
    </row>
    <row r="406" ht="28.5" customHeight="1">
      <c r="H406" s="49"/>
      <c r="I406" s="36"/>
      <c r="J406" s="36"/>
      <c r="K406" s="49"/>
      <c r="L406" s="49"/>
      <c r="M406" s="49"/>
      <c r="O406" s="49"/>
    </row>
    <row r="407" ht="28.5" customHeight="1">
      <c r="H407" s="49"/>
      <c r="I407" s="36"/>
      <c r="J407" s="36"/>
      <c r="K407" s="49"/>
      <c r="L407" s="49"/>
      <c r="M407" s="49"/>
      <c r="O407" s="49"/>
    </row>
    <row r="408" ht="28.5" customHeight="1">
      <c r="H408" s="49"/>
      <c r="I408" s="36"/>
      <c r="J408" s="36"/>
      <c r="K408" s="49"/>
      <c r="L408" s="49"/>
      <c r="M408" s="49"/>
      <c r="O408" s="49"/>
    </row>
    <row r="409" ht="28.5" customHeight="1">
      <c r="H409" s="49"/>
      <c r="I409" s="36"/>
      <c r="J409" s="36"/>
      <c r="K409" s="49"/>
      <c r="L409" s="49"/>
      <c r="M409" s="49"/>
      <c r="O409" s="49"/>
    </row>
    <row r="410" ht="28.5" customHeight="1">
      <c r="H410" s="49"/>
      <c r="I410" s="36"/>
      <c r="J410" s="36"/>
      <c r="K410" s="49"/>
      <c r="L410" s="49"/>
      <c r="M410" s="49"/>
      <c r="O410" s="49"/>
    </row>
    <row r="411" ht="28.5" customHeight="1">
      <c r="H411" s="49"/>
      <c r="I411" s="36"/>
      <c r="J411" s="36"/>
      <c r="K411" s="49"/>
      <c r="L411" s="49"/>
      <c r="M411" s="49"/>
      <c r="O411" s="49"/>
    </row>
    <row r="412" ht="28.5" customHeight="1">
      <c r="H412" s="49"/>
      <c r="I412" s="36"/>
      <c r="J412" s="36"/>
      <c r="K412" s="49"/>
      <c r="L412" s="49"/>
      <c r="M412" s="49"/>
      <c r="O412" s="49"/>
    </row>
    <row r="413" ht="28.5" customHeight="1">
      <c r="H413" s="49"/>
      <c r="I413" s="36"/>
      <c r="J413" s="36"/>
      <c r="K413" s="49"/>
      <c r="L413" s="49"/>
      <c r="M413" s="49"/>
      <c r="O413" s="49"/>
    </row>
    <row r="414" ht="28.5" customHeight="1">
      <c r="H414" s="49"/>
      <c r="I414" s="36"/>
      <c r="J414" s="36"/>
      <c r="K414" s="49"/>
      <c r="L414" s="49"/>
      <c r="M414" s="49"/>
      <c r="O414" s="49"/>
    </row>
    <row r="415" ht="28.5" customHeight="1">
      <c r="H415" s="49"/>
      <c r="I415" s="36"/>
      <c r="J415" s="36"/>
      <c r="K415" s="49"/>
      <c r="L415" s="49"/>
      <c r="M415" s="49"/>
      <c r="O415" s="49"/>
    </row>
    <row r="416" ht="28.5" customHeight="1">
      <c r="H416" s="49"/>
      <c r="I416" s="36"/>
      <c r="J416" s="36"/>
      <c r="K416" s="49"/>
      <c r="L416" s="49"/>
      <c r="M416" s="49"/>
      <c r="O416" s="49"/>
    </row>
    <row r="417" ht="28.5" customHeight="1">
      <c r="H417" s="49"/>
      <c r="I417" s="36"/>
      <c r="J417" s="36"/>
      <c r="K417" s="49"/>
      <c r="L417" s="49"/>
      <c r="M417" s="49"/>
      <c r="O417" s="49"/>
    </row>
    <row r="418" ht="28.5" customHeight="1">
      <c r="H418" s="49"/>
      <c r="I418" s="36"/>
      <c r="J418" s="36"/>
      <c r="K418" s="49"/>
      <c r="L418" s="49"/>
      <c r="M418" s="49"/>
      <c r="O418" s="49"/>
    </row>
    <row r="419" ht="28.5" customHeight="1">
      <c r="H419" s="49"/>
      <c r="I419" s="36"/>
      <c r="J419" s="36"/>
      <c r="K419" s="49"/>
      <c r="L419" s="49"/>
      <c r="M419" s="49"/>
      <c r="O419" s="49"/>
    </row>
    <row r="420" ht="28.5" customHeight="1">
      <c r="H420" s="49"/>
      <c r="I420" s="36"/>
      <c r="J420" s="36"/>
      <c r="K420" s="49"/>
      <c r="L420" s="49"/>
      <c r="M420" s="49"/>
      <c r="O420" s="49"/>
    </row>
    <row r="421" ht="28.5" customHeight="1">
      <c r="H421" s="49"/>
      <c r="I421" s="36"/>
      <c r="J421" s="36"/>
      <c r="K421" s="49"/>
      <c r="L421" s="49"/>
      <c r="M421" s="49"/>
      <c r="O421" s="49"/>
    </row>
    <row r="422" ht="28.5" customHeight="1">
      <c r="H422" s="49"/>
      <c r="I422" s="36"/>
      <c r="J422" s="36"/>
      <c r="K422" s="49"/>
      <c r="L422" s="49"/>
      <c r="M422" s="49"/>
      <c r="O422" s="49"/>
    </row>
    <row r="423" ht="28.5" customHeight="1">
      <c r="H423" s="49"/>
      <c r="I423" s="36"/>
      <c r="J423" s="36"/>
      <c r="K423" s="49"/>
      <c r="L423" s="49"/>
      <c r="M423" s="49"/>
      <c r="O423" s="49"/>
    </row>
    <row r="424" ht="28.5" customHeight="1">
      <c r="H424" s="49"/>
      <c r="I424" s="36"/>
      <c r="J424" s="36"/>
      <c r="K424" s="49"/>
      <c r="L424" s="49"/>
      <c r="M424" s="49"/>
      <c r="O424" s="49"/>
    </row>
    <row r="425" ht="28.5" customHeight="1">
      <c r="H425" s="49"/>
      <c r="I425" s="36"/>
      <c r="J425" s="36"/>
      <c r="K425" s="49"/>
      <c r="L425" s="49"/>
      <c r="M425" s="49"/>
      <c r="O425" s="49"/>
    </row>
    <row r="426" ht="28.5" customHeight="1">
      <c r="H426" s="49"/>
      <c r="I426" s="36"/>
      <c r="J426" s="36"/>
      <c r="K426" s="49"/>
      <c r="L426" s="49"/>
      <c r="M426" s="49"/>
      <c r="O426" s="49"/>
    </row>
    <row r="427" ht="28.5" customHeight="1">
      <c r="H427" s="49"/>
      <c r="I427" s="36"/>
      <c r="J427" s="36"/>
      <c r="K427" s="49"/>
      <c r="L427" s="49"/>
      <c r="M427" s="49"/>
      <c r="O427" s="49"/>
    </row>
    <row r="428" ht="28.5" customHeight="1">
      <c r="H428" s="49"/>
      <c r="I428" s="36"/>
      <c r="J428" s="36"/>
      <c r="K428" s="49"/>
      <c r="L428" s="49"/>
      <c r="M428" s="49"/>
      <c r="O428" s="49"/>
    </row>
    <row r="429" ht="28.5" customHeight="1">
      <c r="H429" s="49"/>
      <c r="I429" s="36"/>
      <c r="J429" s="36"/>
      <c r="K429" s="49"/>
      <c r="L429" s="49"/>
      <c r="M429" s="49"/>
      <c r="O429" s="49"/>
    </row>
    <row r="430" ht="28.5" customHeight="1">
      <c r="H430" s="49"/>
      <c r="I430" s="36"/>
      <c r="J430" s="36"/>
      <c r="K430" s="49"/>
      <c r="L430" s="49"/>
      <c r="M430" s="49"/>
      <c r="O430" s="49"/>
    </row>
    <row r="431" ht="28.5" customHeight="1">
      <c r="H431" s="49"/>
      <c r="I431" s="36"/>
      <c r="J431" s="36"/>
      <c r="K431" s="49"/>
      <c r="L431" s="49"/>
      <c r="M431" s="49"/>
      <c r="O431" s="49"/>
    </row>
    <row r="432" ht="28.5" customHeight="1">
      <c r="H432" s="49"/>
      <c r="I432" s="36"/>
      <c r="J432" s="36"/>
      <c r="K432" s="49"/>
      <c r="L432" s="49"/>
      <c r="M432" s="49"/>
      <c r="O432" s="49"/>
    </row>
    <row r="433" ht="28.5" customHeight="1">
      <c r="H433" s="49"/>
      <c r="I433" s="36"/>
      <c r="J433" s="36"/>
      <c r="K433" s="49"/>
      <c r="L433" s="49"/>
      <c r="M433" s="49"/>
      <c r="O433" s="49"/>
    </row>
    <row r="434" ht="28.5" customHeight="1">
      <c r="H434" s="49"/>
      <c r="I434" s="36"/>
      <c r="J434" s="36"/>
      <c r="K434" s="49"/>
      <c r="L434" s="49"/>
      <c r="M434" s="49"/>
      <c r="O434" s="49"/>
    </row>
    <row r="435" ht="28.5" customHeight="1">
      <c r="H435" s="49"/>
      <c r="I435" s="36"/>
      <c r="J435" s="36"/>
      <c r="K435" s="49"/>
      <c r="L435" s="49"/>
      <c r="M435" s="49"/>
      <c r="O435" s="49"/>
    </row>
    <row r="436" ht="28.5" customHeight="1">
      <c r="H436" s="49"/>
      <c r="I436" s="36"/>
      <c r="J436" s="36"/>
      <c r="K436" s="49"/>
      <c r="L436" s="49"/>
      <c r="M436" s="49"/>
      <c r="O436" s="49"/>
    </row>
    <row r="437" ht="28.5" customHeight="1">
      <c r="H437" s="49"/>
      <c r="I437" s="36"/>
      <c r="J437" s="36"/>
      <c r="K437" s="49"/>
      <c r="L437" s="49"/>
      <c r="M437" s="49"/>
      <c r="O437" s="49"/>
    </row>
    <row r="438" ht="28.5" customHeight="1">
      <c r="H438" s="49"/>
      <c r="I438" s="36"/>
      <c r="J438" s="36"/>
      <c r="K438" s="49"/>
      <c r="L438" s="49"/>
      <c r="M438" s="49"/>
      <c r="O438" s="49"/>
    </row>
    <row r="439" ht="28.5" customHeight="1">
      <c r="H439" s="49"/>
      <c r="I439" s="36"/>
      <c r="J439" s="36"/>
      <c r="K439" s="49"/>
      <c r="L439" s="49"/>
      <c r="M439" s="49"/>
      <c r="O439" s="49"/>
    </row>
    <row r="440" ht="28.5" customHeight="1">
      <c r="H440" s="49"/>
      <c r="I440" s="36"/>
      <c r="J440" s="36"/>
      <c r="K440" s="49"/>
      <c r="L440" s="49"/>
      <c r="M440" s="49"/>
      <c r="O440" s="49"/>
    </row>
    <row r="441" ht="28.5" customHeight="1">
      <c r="H441" s="49"/>
      <c r="I441" s="36"/>
      <c r="J441" s="36"/>
      <c r="K441" s="49"/>
      <c r="L441" s="49"/>
      <c r="M441" s="49"/>
      <c r="O441" s="49"/>
    </row>
    <row r="442" ht="28.5" customHeight="1">
      <c r="H442" s="49"/>
      <c r="I442" s="36"/>
      <c r="J442" s="36"/>
      <c r="K442" s="49"/>
      <c r="L442" s="49"/>
      <c r="M442" s="49"/>
      <c r="O442" s="49"/>
    </row>
    <row r="443" ht="28.5" customHeight="1">
      <c r="H443" s="49"/>
      <c r="I443" s="36"/>
      <c r="J443" s="36"/>
      <c r="K443" s="49"/>
      <c r="L443" s="49"/>
      <c r="M443" s="49"/>
      <c r="O443" s="49"/>
    </row>
    <row r="444" ht="28.5" customHeight="1">
      <c r="H444" s="49"/>
      <c r="I444" s="36"/>
      <c r="J444" s="36"/>
      <c r="K444" s="49"/>
      <c r="L444" s="49"/>
      <c r="M444" s="49"/>
      <c r="O444" s="49"/>
    </row>
    <row r="445" ht="28.5" customHeight="1">
      <c r="H445" s="49"/>
      <c r="I445" s="36"/>
      <c r="J445" s="36"/>
      <c r="K445" s="49"/>
      <c r="L445" s="49"/>
      <c r="M445" s="49"/>
      <c r="O445" s="49"/>
    </row>
    <row r="446" ht="28.5" customHeight="1">
      <c r="H446" s="49"/>
      <c r="I446" s="36"/>
      <c r="J446" s="36"/>
      <c r="K446" s="49"/>
      <c r="L446" s="49"/>
      <c r="M446" s="49"/>
      <c r="O446" s="49"/>
    </row>
    <row r="447" ht="28.5" customHeight="1">
      <c r="H447" s="49"/>
      <c r="I447" s="36"/>
      <c r="J447" s="36"/>
      <c r="K447" s="49"/>
      <c r="L447" s="49"/>
      <c r="M447" s="49"/>
      <c r="O447" s="49"/>
    </row>
    <row r="448" ht="28.5" customHeight="1">
      <c r="H448" s="49"/>
      <c r="I448" s="36"/>
      <c r="J448" s="36"/>
      <c r="K448" s="49"/>
      <c r="L448" s="49"/>
      <c r="M448" s="49"/>
      <c r="O448" s="49"/>
    </row>
    <row r="449" ht="28.5" customHeight="1">
      <c r="H449" s="49"/>
      <c r="I449" s="36"/>
      <c r="J449" s="36"/>
      <c r="K449" s="49"/>
      <c r="L449" s="49"/>
      <c r="M449" s="49"/>
      <c r="O449" s="49"/>
    </row>
    <row r="450" ht="28.5" customHeight="1">
      <c r="H450" s="49"/>
      <c r="I450" s="36"/>
      <c r="J450" s="36"/>
      <c r="K450" s="49"/>
      <c r="L450" s="49"/>
      <c r="M450" s="49"/>
      <c r="O450" s="49"/>
    </row>
    <row r="451" ht="28.5" customHeight="1">
      <c r="H451" s="49"/>
      <c r="I451" s="36"/>
      <c r="J451" s="36"/>
      <c r="K451" s="49"/>
      <c r="L451" s="49"/>
      <c r="M451" s="49"/>
      <c r="O451" s="49"/>
    </row>
    <row r="452" ht="28.5" customHeight="1">
      <c r="H452" s="49"/>
      <c r="I452" s="36"/>
      <c r="J452" s="36"/>
      <c r="K452" s="49"/>
      <c r="L452" s="49"/>
      <c r="M452" s="49"/>
      <c r="O452" s="49"/>
    </row>
    <row r="453" ht="28.5" customHeight="1">
      <c r="H453" s="49"/>
      <c r="I453" s="36"/>
      <c r="J453" s="36"/>
      <c r="K453" s="49"/>
      <c r="L453" s="49"/>
      <c r="M453" s="49"/>
      <c r="O453" s="49"/>
    </row>
    <row r="454" ht="28.5" customHeight="1">
      <c r="H454" s="49"/>
      <c r="I454" s="36"/>
      <c r="J454" s="36"/>
      <c r="K454" s="49"/>
      <c r="L454" s="49"/>
      <c r="M454" s="49"/>
      <c r="O454" s="49"/>
    </row>
    <row r="455" ht="28.5" customHeight="1">
      <c r="H455" s="49"/>
      <c r="I455" s="36"/>
      <c r="J455" s="36"/>
      <c r="K455" s="49"/>
      <c r="L455" s="49"/>
      <c r="M455" s="49"/>
      <c r="O455" s="49"/>
    </row>
    <row r="456" ht="28.5" customHeight="1">
      <c r="H456" s="49"/>
      <c r="I456" s="36"/>
      <c r="J456" s="36"/>
      <c r="K456" s="49"/>
      <c r="L456" s="49"/>
      <c r="M456" s="49"/>
      <c r="O456" s="49"/>
    </row>
    <row r="457" ht="28.5" customHeight="1">
      <c r="H457" s="49"/>
      <c r="I457" s="36"/>
      <c r="J457" s="36"/>
      <c r="K457" s="49"/>
      <c r="L457" s="49"/>
      <c r="M457" s="49"/>
      <c r="O457" s="49"/>
    </row>
    <row r="458" ht="28.5" customHeight="1">
      <c r="H458" s="49"/>
      <c r="I458" s="36"/>
      <c r="J458" s="36"/>
      <c r="K458" s="49"/>
      <c r="L458" s="49"/>
      <c r="M458" s="49"/>
      <c r="O458" s="49"/>
    </row>
    <row r="459" ht="28.5" customHeight="1">
      <c r="H459" s="49"/>
      <c r="I459" s="36"/>
      <c r="J459" s="36"/>
      <c r="K459" s="49"/>
      <c r="L459" s="49"/>
      <c r="M459" s="49"/>
      <c r="O459" s="49"/>
    </row>
    <row r="460" ht="28.5" customHeight="1">
      <c r="H460" s="49"/>
      <c r="I460" s="36"/>
      <c r="J460" s="36"/>
      <c r="K460" s="49"/>
      <c r="L460" s="49"/>
      <c r="M460" s="49"/>
      <c r="O460" s="49"/>
    </row>
    <row r="461" ht="28.5" customHeight="1">
      <c r="H461" s="49"/>
      <c r="I461" s="36"/>
      <c r="J461" s="36"/>
      <c r="K461" s="49"/>
      <c r="L461" s="49"/>
      <c r="M461" s="49"/>
      <c r="O461" s="49"/>
    </row>
    <row r="462" ht="28.5" customHeight="1">
      <c r="H462" s="49"/>
      <c r="I462" s="36"/>
      <c r="J462" s="36"/>
      <c r="K462" s="49"/>
      <c r="L462" s="49"/>
      <c r="M462" s="49"/>
      <c r="O462" s="49"/>
    </row>
    <row r="463" ht="28.5" customHeight="1">
      <c r="H463" s="49"/>
      <c r="I463" s="36"/>
      <c r="J463" s="36"/>
      <c r="K463" s="49"/>
      <c r="L463" s="49"/>
      <c r="M463" s="49"/>
      <c r="O463" s="49"/>
    </row>
    <row r="464" ht="28.5" customHeight="1">
      <c r="H464" s="49"/>
      <c r="I464" s="36"/>
      <c r="J464" s="36"/>
      <c r="K464" s="49"/>
      <c r="L464" s="49"/>
      <c r="M464" s="49"/>
      <c r="O464" s="49"/>
    </row>
    <row r="465" ht="28.5" customHeight="1">
      <c r="H465" s="49"/>
      <c r="I465" s="36"/>
      <c r="J465" s="36"/>
      <c r="K465" s="49"/>
      <c r="L465" s="49"/>
      <c r="M465" s="49"/>
      <c r="O465" s="49"/>
    </row>
    <row r="466" ht="28.5" customHeight="1">
      <c r="H466" s="49"/>
      <c r="I466" s="36"/>
      <c r="J466" s="36"/>
      <c r="K466" s="49"/>
      <c r="L466" s="49"/>
      <c r="M466" s="49"/>
      <c r="O466" s="49"/>
    </row>
    <row r="467" ht="28.5" customHeight="1">
      <c r="H467" s="49"/>
      <c r="I467" s="36"/>
      <c r="J467" s="36"/>
      <c r="K467" s="49"/>
      <c r="L467" s="49"/>
      <c r="M467" s="49"/>
      <c r="O467" s="49"/>
    </row>
    <row r="468" ht="28.5" customHeight="1">
      <c r="H468" s="49"/>
      <c r="I468" s="36"/>
      <c r="J468" s="36"/>
      <c r="K468" s="49"/>
      <c r="L468" s="49"/>
      <c r="M468" s="49"/>
      <c r="O468" s="49"/>
    </row>
    <row r="469" ht="28.5" customHeight="1">
      <c r="H469" s="49"/>
      <c r="I469" s="36"/>
      <c r="J469" s="36"/>
      <c r="K469" s="49"/>
      <c r="L469" s="49"/>
      <c r="M469" s="49"/>
      <c r="O469" s="49"/>
    </row>
    <row r="470" ht="28.5" customHeight="1">
      <c r="H470" s="49"/>
      <c r="I470" s="36"/>
      <c r="J470" s="36"/>
      <c r="K470" s="49"/>
      <c r="L470" s="49"/>
      <c r="M470" s="49"/>
      <c r="O470" s="49"/>
    </row>
    <row r="471" ht="28.5" customHeight="1">
      <c r="H471" s="49"/>
      <c r="I471" s="36"/>
      <c r="J471" s="36"/>
      <c r="K471" s="49"/>
      <c r="L471" s="49"/>
      <c r="M471" s="49"/>
      <c r="O471" s="49"/>
    </row>
    <row r="472" ht="28.5" customHeight="1">
      <c r="H472" s="49"/>
      <c r="I472" s="36"/>
      <c r="J472" s="36"/>
      <c r="K472" s="49"/>
      <c r="L472" s="49"/>
      <c r="M472" s="49"/>
      <c r="O472" s="49"/>
    </row>
    <row r="473" ht="28.5" customHeight="1">
      <c r="H473" s="49"/>
      <c r="I473" s="36"/>
      <c r="J473" s="36"/>
      <c r="K473" s="49"/>
      <c r="L473" s="49"/>
      <c r="M473" s="49"/>
      <c r="O473" s="49"/>
    </row>
    <row r="474" ht="28.5" customHeight="1">
      <c r="H474" s="49"/>
      <c r="I474" s="36"/>
      <c r="J474" s="36"/>
      <c r="K474" s="49"/>
      <c r="L474" s="49"/>
      <c r="M474" s="49"/>
      <c r="O474" s="49"/>
    </row>
    <row r="475" ht="28.5" customHeight="1">
      <c r="H475" s="49"/>
      <c r="I475" s="36"/>
      <c r="J475" s="36"/>
      <c r="K475" s="49"/>
      <c r="L475" s="49"/>
      <c r="M475" s="49"/>
      <c r="O475" s="49"/>
    </row>
    <row r="476" ht="28.5" customHeight="1">
      <c r="H476" s="49"/>
      <c r="I476" s="36"/>
      <c r="J476" s="36"/>
      <c r="K476" s="49"/>
      <c r="L476" s="49"/>
      <c r="M476" s="49"/>
      <c r="O476" s="49"/>
    </row>
    <row r="477" ht="28.5" customHeight="1">
      <c r="H477" s="49"/>
      <c r="I477" s="36"/>
      <c r="J477" s="36"/>
      <c r="K477" s="49"/>
      <c r="L477" s="49"/>
      <c r="M477" s="49"/>
      <c r="O477" s="49"/>
    </row>
    <row r="478" ht="28.5" customHeight="1">
      <c r="H478" s="49"/>
      <c r="I478" s="36"/>
      <c r="J478" s="36"/>
      <c r="K478" s="49"/>
      <c r="L478" s="49"/>
      <c r="M478" s="49"/>
      <c r="O478" s="49"/>
    </row>
    <row r="479" ht="28.5" customHeight="1">
      <c r="H479" s="49"/>
      <c r="I479" s="36"/>
      <c r="J479" s="36"/>
      <c r="K479" s="49"/>
      <c r="L479" s="49"/>
      <c r="M479" s="49"/>
      <c r="O479" s="49"/>
    </row>
    <row r="480" ht="28.5" customHeight="1">
      <c r="H480" s="49"/>
      <c r="I480" s="36"/>
      <c r="J480" s="36"/>
      <c r="K480" s="49"/>
      <c r="L480" s="49"/>
      <c r="M480" s="49"/>
      <c r="O480" s="49"/>
    </row>
    <row r="481" ht="28.5" customHeight="1">
      <c r="H481" s="49"/>
      <c r="I481" s="36"/>
      <c r="J481" s="36"/>
      <c r="K481" s="49"/>
      <c r="L481" s="49"/>
      <c r="M481" s="49"/>
      <c r="O481" s="49"/>
    </row>
    <row r="482" ht="28.5" customHeight="1">
      <c r="H482" s="49"/>
      <c r="I482" s="36"/>
      <c r="J482" s="36"/>
      <c r="K482" s="49"/>
      <c r="L482" s="49"/>
      <c r="M482" s="49"/>
      <c r="O482" s="49"/>
    </row>
    <row r="483" ht="28.5" customHeight="1">
      <c r="H483" s="49"/>
      <c r="I483" s="36"/>
      <c r="J483" s="36"/>
      <c r="K483" s="49"/>
      <c r="L483" s="49"/>
      <c r="M483" s="49"/>
      <c r="O483" s="49"/>
    </row>
    <row r="484" ht="28.5" customHeight="1">
      <c r="H484" s="49"/>
      <c r="I484" s="36"/>
      <c r="J484" s="36"/>
      <c r="K484" s="49"/>
      <c r="L484" s="49"/>
      <c r="M484" s="49"/>
      <c r="O484" s="49"/>
    </row>
    <row r="485" ht="28.5" customHeight="1">
      <c r="H485" s="49"/>
      <c r="I485" s="36"/>
      <c r="J485" s="36"/>
      <c r="K485" s="49"/>
      <c r="L485" s="49"/>
      <c r="M485" s="49"/>
      <c r="O485" s="49"/>
    </row>
    <row r="486" ht="28.5" customHeight="1">
      <c r="H486" s="49"/>
      <c r="I486" s="36"/>
      <c r="J486" s="36"/>
      <c r="K486" s="49"/>
      <c r="L486" s="49"/>
      <c r="M486" s="49"/>
      <c r="O486" s="49"/>
    </row>
    <row r="487" ht="28.5" customHeight="1">
      <c r="H487" s="49"/>
      <c r="I487" s="36"/>
      <c r="J487" s="36"/>
      <c r="K487" s="49"/>
      <c r="L487" s="49"/>
      <c r="M487" s="49"/>
      <c r="O487" s="49"/>
    </row>
    <row r="488" ht="28.5" customHeight="1">
      <c r="H488" s="49"/>
      <c r="I488" s="36"/>
      <c r="J488" s="36"/>
      <c r="K488" s="49"/>
      <c r="L488" s="49"/>
      <c r="M488" s="49"/>
      <c r="O488" s="49"/>
    </row>
    <row r="489" ht="28.5" customHeight="1">
      <c r="H489" s="49"/>
      <c r="I489" s="36"/>
      <c r="J489" s="36"/>
      <c r="K489" s="49"/>
      <c r="L489" s="49"/>
      <c r="M489" s="49"/>
      <c r="O489" s="49"/>
    </row>
    <row r="490" ht="28.5" customHeight="1">
      <c r="H490" s="49"/>
      <c r="I490" s="36"/>
      <c r="J490" s="36"/>
      <c r="K490" s="49"/>
      <c r="L490" s="49"/>
      <c r="M490" s="49"/>
      <c r="O490" s="49"/>
    </row>
    <row r="491" ht="28.5" customHeight="1">
      <c r="H491" s="49"/>
      <c r="I491" s="36"/>
      <c r="J491" s="36"/>
      <c r="K491" s="49"/>
      <c r="L491" s="49"/>
      <c r="M491" s="49"/>
      <c r="O491" s="49"/>
    </row>
    <row r="492" ht="28.5" customHeight="1">
      <c r="H492" s="49"/>
      <c r="I492" s="36"/>
      <c r="J492" s="36"/>
      <c r="K492" s="49"/>
      <c r="L492" s="49"/>
      <c r="M492" s="49"/>
      <c r="O492" s="49"/>
    </row>
    <row r="493" ht="28.5" customHeight="1">
      <c r="H493" s="49"/>
      <c r="I493" s="36"/>
      <c r="J493" s="36"/>
      <c r="K493" s="49"/>
      <c r="L493" s="49"/>
      <c r="M493" s="49"/>
      <c r="O493" s="49"/>
    </row>
    <row r="494" ht="28.5" customHeight="1">
      <c r="H494" s="49"/>
      <c r="I494" s="36"/>
      <c r="J494" s="36"/>
      <c r="K494" s="49"/>
      <c r="L494" s="49"/>
      <c r="M494" s="49"/>
      <c r="O494" s="49"/>
    </row>
    <row r="495" ht="28.5" customHeight="1">
      <c r="H495" s="49"/>
      <c r="I495" s="36"/>
      <c r="J495" s="36"/>
      <c r="K495" s="49"/>
      <c r="L495" s="49"/>
      <c r="M495" s="49"/>
      <c r="O495" s="49"/>
    </row>
    <row r="496" ht="28.5" customHeight="1">
      <c r="H496" s="49"/>
      <c r="I496" s="36"/>
      <c r="J496" s="36"/>
      <c r="K496" s="49"/>
      <c r="L496" s="49"/>
      <c r="M496" s="49"/>
      <c r="O496" s="49"/>
    </row>
    <row r="497" ht="28.5" customHeight="1">
      <c r="H497" s="49"/>
      <c r="I497" s="36"/>
      <c r="J497" s="36"/>
      <c r="K497" s="49"/>
      <c r="L497" s="49"/>
      <c r="M497" s="49"/>
      <c r="O497" s="49"/>
    </row>
    <row r="498" ht="28.5" customHeight="1">
      <c r="H498" s="49"/>
      <c r="I498" s="36"/>
      <c r="J498" s="36"/>
      <c r="K498" s="49"/>
      <c r="L498" s="49"/>
      <c r="M498" s="49"/>
      <c r="O498" s="49"/>
    </row>
    <row r="499" ht="28.5" customHeight="1">
      <c r="H499" s="49"/>
      <c r="I499" s="36"/>
      <c r="J499" s="36"/>
      <c r="K499" s="49"/>
      <c r="L499" s="49"/>
      <c r="M499" s="49"/>
      <c r="O499" s="49"/>
    </row>
    <row r="500" ht="28.5" customHeight="1">
      <c r="H500" s="49"/>
      <c r="I500" s="36"/>
      <c r="J500" s="36"/>
      <c r="K500" s="49"/>
      <c r="L500" s="49"/>
      <c r="M500" s="49"/>
      <c r="O500" s="49"/>
    </row>
    <row r="501" ht="28.5" customHeight="1">
      <c r="H501" s="49"/>
      <c r="I501" s="36"/>
      <c r="J501" s="36"/>
      <c r="K501" s="49"/>
      <c r="L501" s="49"/>
      <c r="M501" s="49"/>
      <c r="O501" s="49"/>
    </row>
    <row r="502" ht="28.5" customHeight="1">
      <c r="H502" s="49"/>
      <c r="I502" s="36"/>
      <c r="J502" s="36"/>
      <c r="K502" s="49"/>
      <c r="L502" s="49"/>
      <c r="M502" s="49"/>
      <c r="O502" s="49"/>
    </row>
    <row r="503" ht="28.5" customHeight="1">
      <c r="H503" s="49"/>
      <c r="I503" s="36"/>
      <c r="J503" s="36"/>
      <c r="K503" s="49"/>
      <c r="L503" s="49"/>
      <c r="M503" s="49"/>
      <c r="O503" s="49"/>
    </row>
    <row r="504" ht="28.5" customHeight="1">
      <c r="H504" s="49"/>
      <c r="I504" s="36"/>
      <c r="J504" s="36"/>
      <c r="K504" s="49"/>
      <c r="L504" s="49"/>
      <c r="M504" s="49"/>
      <c r="O504" s="49"/>
    </row>
    <row r="505" ht="28.5" customHeight="1">
      <c r="H505" s="49"/>
      <c r="I505" s="36"/>
      <c r="J505" s="36"/>
      <c r="K505" s="49"/>
      <c r="L505" s="49"/>
      <c r="M505" s="49"/>
      <c r="O505" s="49"/>
    </row>
    <row r="506" ht="28.5" customHeight="1">
      <c r="H506" s="49"/>
      <c r="I506" s="36"/>
      <c r="J506" s="36"/>
      <c r="K506" s="49"/>
      <c r="L506" s="49"/>
      <c r="M506" s="49"/>
      <c r="O506" s="49"/>
    </row>
    <row r="507" ht="28.5" customHeight="1">
      <c r="H507" s="49"/>
      <c r="I507" s="36"/>
      <c r="J507" s="36"/>
      <c r="K507" s="49"/>
      <c r="L507" s="49"/>
      <c r="M507" s="49"/>
      <c r="O507" s="49"/>
    </row>
    <row r="508" ht="28.5" customHeight="1">
      <c r="H508" s="49"/>
      <c r="I508" s="36"/>
      <c r="J508" s="36"/>
      <c r="K508" s="49"/>
      <c r="L508" s="49"/>
      <c r="M508" s="49"/>
      <c r="O508" s="49"/>
    </row>
    <row r="509" ht="28.5" customHeight="1">
      <c r="H509" s="49"/>
      <c r="I509" s="36"/>
      <c r="J509" s="36"/>
      <c r="K509" s="49"/>
      <c r="L509" s="49"/>
      <c r="M509" s="49"/>
      <c r="O509" s="49"/>
    </row>
    <row r="510" ht="28.5" customHeight="1">
      <c r="H510" s="49"/>
      <c r="I510" s="36"/>
      <c r="J510" s="36"/>
      <c r="K510" s="49"/>
      <c r="L510" s="49"/>
      <c r="M510" s="49"/>
      <c r="O510" s="49"/>
    </row>
    <row r="511" ht="28.5" customHeight="1">
      <c r="H511" s="49"/>
      <c r="I511" s="36"/>
      <c r="J511" s="36"/>
      <c r="K511" s="49"/>
      <c r="L511" s="49"/>
      <c r="M511" s="49"/>
      <c r="O511" s="49"/>
    </row>
    <row r="512" ht="28.5" customHeight="1">
      <c r="H512" s="49"/>
      <c r="I512" s="36"/>
      <c r="J512" s="36"/>
      <c r="K512" s="49"/>
      <c r="L512" s="49"/>
      <c r="M512" s="49"/>
      <c r="O512" s="49"/>
    </row>
    <row r="513" ht="28.5" customHeight="1">
      <c r="H513" s="49"/>
      <c r="I513" s="36"/>
      <c r="J513" s="36"/>
      <c r="K513" s="49"/>
      <c r="L513" s="49"/>
      <c r="M513" s="49"/>
      <c r="O513" s="49"/>
    </row>
    <row r="514" ht="28.5" customHeight="1">
      <c r="H514" s="49"/>
      <c r="I514" s="36"/>
      <c r="J514" s="36"/>
      <c r="K514" s="49"/>
      <c r="L514" s="49"/>
      <c r="M514" s="49"/>
      <c r="O514" s="49"/>
    </row>
    <row r="515" ht="28.5" customHeight="1">
      <c r="H515" s="49"/>
      <c r="I515" s="36"/>
      <c r="J515" s="36"/>
      <c r="K515" s="49"/>
      <c r="L515" s="49"/>
      <c r="M515" s="49"/>
      <c r="O515" s="49"/>
    </row>
    <row r="516" ht="28.5" customHeight="1">
      <c r="H516" s="49"/>
      <c r="I516" s="36"/>
      <c r="J516" s="36"/>
      <c r="K516" s="49"/>
      <c r="L516" s="49"/>
      <c r="M516" s="49"/>
      <c r="O516" s="49"/>
    </row>
    <row r="517" ht="28.5" customHeight="1">
      <c r="H517" s="49"/>
      <c r="I517" s="36"/>
      <c r="J517" s="36"/>
      <c r="K517" s="49"/>
      <c r="L517" s="49"/>
      <c r="M517" s="49"/>
      <c r="O517" s="49"/>
    </row>
    <row r="518" ht="28.5" customHeight="1">
      <c r="H518" s="49"/>
      <c r="I518" s="36"/>
      <c r="J518" s="36"/>
      <c r="K518" s="49"/>
      <c r="L518" s="49"/>
      <c r="M518" s="49"/>
      <c r="O518" s="49"/>
    </row>
    <row r="519" ht="28.5" customHeight="1">
      <c r="H519" s="49"/>
      <c r="I519" s="36"/>
      <c r="J519" s="36"/>
      <c r="K519" s="49"/>
      <c r="L519" s="49"/>
      <c r="M519" s="49"/>
      <c r="O519" s="49"/>
    </row>
    <row r="520" ht="28.5" customHeight="1">
      <c r="H520" s="49"/>
      <c r="I520" s="36"/>
      <c r="J520" s="36"/>
      <c r="K520" s="49"/>
      <c r="L520" s="49"/>
      <c r="M520" s="49"/>
      <c r="O520" s="49"/>
    </row>
    <row r="521" ht="28.5" customHeight="1">
      <c r="H521" s="49"/>
      <c r="I521" s="36"/>
      <c r="J521" s="36"/>
      <c r="K521" s="49"/>
      <c r="L521" s="49"/>
      <c r="M521" s="49"/>
      <c r="O521" s="49"/>
    </row>
    <row r="522" ht="28.5" customHeight="1">
      <c r="H522" s="49"/>
      <c r="I522" s="36"/>
      <c r="J522" s="36"/>
      <c r="K522" s="49"/>
      <c r="L522" s="49"/>
      <c r="M522" s="49"/>
      <c r="O522" s="49"/>
    </row>
    <row r="523" ht="28.5" customHeight="1">
      <c r="H523" s="49"/>
      <c r="I523" s="36"/>
      <c r="J523" s="36"/>
      <c r="K523" s="49"/>
      <c r="L523" s="49"/>
      <c r="M523" s="49"/>
      <c r="O523" s="49"/>
    </row>
    <row r="524" ht="28.5" customHeight="1">
      <c r="H524" s="49"/>
      <c r="I524" s="36"/>
      <c r="J524" s="36"/>
      <c r="K524" s="49"/>
      <c r="L524" s="49"/>
      <c r="M524" s="49"/>
      <c r="O524" s="49"/>
    </row>
    <row r="525" ht="28.5" customHeight="1">
      <c r="H525" s="49"/>
      <c r="I525" s="36"/>
      <c r="J525" s="36"/>
      <c r="K525" s="49"/>
      <c r="L525" s="49"/>
      <c r="M525" s="49"/>
      <c r="O525" s="49"/>
    </row>
    <row r="526" ht="28.5" customHeight="1">
      <c r="H526" s="49"/>
      <c r="I526" s="36"/>
      <c r="J526" s="36"/>
      <c r="K526" s="49"/>
      <c r="L526" s="49"/>
      <c r="M526" s="49"/>
      <c r="O526" s="49"/>
    </row>
    <row r="527" ht="28.5" customHeight="1">
      <c r="H527" s="49"/>
      <c r="I527" s="36"/>
      <c r="J527" s="36"/>
      <c r="K527" s="49"/>
      <c r="L527" s="49"/>
      <c r="M527" s="49"/>
      <c r="O527" s="49"/>
    </row>
    <row r="528" ht="28.5" customHeight="1">
      <c r="H528" s="49"/>
      <c r="I528" s="36"/>
      <c r="J528" s="36"/>
      <c r="K528" s="49"/>
      <c r="L528" s="49"/>
      <c r="M528" s="49"/>
      <c r="O528" s="49"/>
    </row>
    <row r="529" ht="28.5" customHeight="1">
      <c r="H529" s="49"/>
      <c r="I529" s="36"/>
      <c r="J529" s="36"/>
      <c r="K529" s="49"/>
      <c r="L529" s="49"/>
      <c r="M529" s="49"/>
      <c r="O529" s="49"/>
    </row>
    <row r="530" ht="28.5" customHeight="1">
      <c r="H530" s="49"/>
      <c r="I530" s="36"/>
      <c r="J530" s="36"/>
      <c r="K530" s="49"/>
      <c r="L530" s="49"/>
      <c r="M530" s="49"/>
      <c r="O530" s="49"/>
    </row>
    <row r="531" ht="28.5" customHeight="1">
      <c r="H531" s="49"/>
      <c r="I531" s="36"/>
      <c r="J531" s="36"/>
      <c r="K531" s="49"/>
      <c r="L531" s="49"/>
      <c r="M531" s="49"/>
      <c r="O531" s="49"/>
    </row>
    <row r="532" ht="28.5" customHeight="1">
      <c r="H532" s="49"/>
      <c r="I532" s="36"/>
      <c r="J532" s="36"/>
      <c r="K532" s="49"/>
      <c r="L532" s="49"/>
      <c r="M532" s="49"/>
      <c r="O532" s="49"/>
    </row>
    <row r="533" ht="28.5" customHeight="1">
      <c r="H533" s="49"/>
      <c r="I533" s="36"/>
      <c r="J533" s="36"/>
      <c r="K533" s="49"/>
      <c r="L533" s="49"/>
      <c r="M533" s="49"/>
      <c r="O533" s="49"/>
    </row>
    <row r="534" ht="28.5" customHeight="1">
      <c r="H534" s="49"/>
      <c r="I534" s="36"/>
      <c r="J534" s="36"/>
      <c r="K534" s="49"/>
      <c r="L534" s="49"/>
      <c r="M534" s="49"/>
      <c r="O534" s="49"/>
    </row>
    <row r="535" ht="28.5" customHeight="1">
      <c r="H535" s="49"/>
      <c r="I535" s="36"/>
      <c r="J535" s="36"/>
      <c r="K535" s="49"/>
      <c r="L535" s="49"/>
      <c r="M535" s="49"/>
      <c r="O535" s="49"/>
    </row>
    <row r="536" ht="28.5" customHeight="1">
      <c r="H536" s="49"/>
      <c r="I536" s="36"/>
      <c r="J536" s="36"/>
      <c r="K536" s="49"/>
      <c r="L536" s="49"/>
      <c r="M536" s="49"/>
      <c r="O536" s="49"/>
    </row>
    <row r="537" ht="28.5" customHeight="1">
      <c r="H537" s="49"/>
      <c r="I537" s="36"/>
      <c r="J537" s="36"/>
      <c r="K537" s="49"/>
      <c r="L537" s="49"/>
      <c r="M537" s="49"/>
      <c r="O537" s="49"/>
    </row>
    <row r="538" ht="28.5" customHeight="1">
      <c r="H538" s="49"/>
      <c r="I538" s="36"/>
      <c r="J538" s="36"/>
      <c r="K538" s="49"/>
      <c r="L538" s="49"/>
      <c r="M538" s="49"/>
      <c r="O538" s="49"/>
    </row>
    <row r="539" ht="28.5" customHeight="1">
      <c r="H539" s="49"/>
      <c r="I539" s="36"/>
      <c r="J539" s="36"/>
      <c r="K539" s="49"/>
      <c r="L539" s="49"/>
      <c r="M539" s="49"/>
      <c r="O539" s="49"/>
    </row>
    <row r="540" ht="28.5" customHeight="1">
      <c r="H540" s="49"/>
      <c r="I540" s="36"/>
      <c r="J540" s="36"/>
      <c r="K540" s="49"/>
      <c r="L540" s="49"/>
      <c r="M540" s="49"/>
      <c r="O540" s="49"/>
    </row>
    <row r="541" ht="28.5" customHeight="1">
      <c r="H541" s="49"/>
      <c r="I541" s="36"/>
      <c r="J541" s="36"/>
      <c r="K541" s="49"/>
      <c r="L541" s="49"/>
      <c r="M541" s="49"/>
      <c r="O541" s="49"/>
    </row>
    <row r="542" ht="28.5" customHeight="1">
      <c r="H542" s="49"/>
      <c r="I542" s="36"/>
      <c r="J542" s="36"/>
      <c r="K542" s="49"/>
      <c r="L542" s="49"/>
      <c r="M542" s="49"/>
      <c r="O542" s="49"/>
    </row>
    <row r="543" ht="28.5" customHeight="1">
      <c r="H543" s="49"/>
      <c r="I543" s="36"/>
      <c r="J543" s="36"/>
      <c r="K543" s="49"/>
      <c r="L543" s="49"/>
      <c r="M543" s="49"/>
      <c r="O543" s="49"/>
    </row>
    <row r="544" ht="28.5" customHeight="1">
      <c r="H544" s="49"/>
      <c r="I544" s="36"/>
      <c r="J544" s="36"/>
      <c r="K544" s="49"/>
      <c r="L544" s="49"/>
      <c r="M544" s="49"/>
      <c r="O544" s="49"/>
    </row>
    <row r="545" ht="28.5" customHeight="1">
      <c r="H545" s="49"/>
      <c r="I545" s="36"/>
      <c r="J545" s="36"/>
      <c r="K545" s="49"/>
      <c r="L545" s="49"/>
      <c r="M545" s="49"/>
      <c r="O545" s="49"/>
    </row>
    <row r="546" ht="28.5" customHeight="1">
      <c r="H546" s="49"/>
      <c r="I546" s="36"/>
      <c r="J546" s="36"/>
      <c r="K546" s="49"/>
      <c r="L546" s="49"/>
      <c r="M546" s="49"/>
      <c r="O546" s="49"/>
    </row>
    <row r="547" ht="28.5" customHeight="1">
      <c r="H547" s="49"/>
      <c r="I547" s="36"/>
      <c r="J547" s="36"/>
      <c r="K547" s="49"/>
      <c r="L547" s="49"/>
      <c r="M547" s="49"/>
      <c r="O547" s="49"/>
    </row>
    <row r="548" ht="28.5" customHeight="1">
      <c r="H548" s="49"/>
      <c r="I548" s="36"/>
      <c r="J548" s="36"/>
      <c r="K548" s="49"/>
      <c r="L548" s="49"/>
      <c r="M548" s="49"/>
      <c r="O548" s="49"/>
    </row>
    <row r="549" ht="28.5" customHeight="1">
      <c r="H549" s="49"/>
      <c r="I549" s="36"/>
      <c r="J549" s="36"/>
      <c r="K549" s="49"/>
      <c r="L549" s="49"/>
      <c r="M549" s="49"/>
      <c r="O549" s="49"/>
    </row>
    <row r="550" ht="28.5" customHeight="1">
      <c r="H550" s="49"/>
      <c r="I550" s="36"/>
      <c r="J550" s="36"/>
      <c r="K550" s="49"/>
      <c r="L550" s="49"/>
      <c r="M550" s="49"/>
      <c r="O550" s="49"/>
    </row>
    <row r="551" ht="28.5" customHeight="1">
      <c r="H551" s="49"/>
      <c r="I551" s="36"/>
      <c r="J551" s="36"/>
      <c r="K551" s="49"/>
      <c r="L551" s="49"/>
      <c r="M551" s="49"/>
      <c r="O551" s="49"/>
    </row>
    <row r="552" ht="28.5" customHeight="1">
      <c r="H552" s="49"/>
      <c r="I552" s="36"/>
      <c r="J552" s="36"/>
      <c r="K552" s="49"/>
      <c r="L552" s="49"/>
      <c r="M552" s="49"/>
      <c r="O552" s="49"/>
    </row>
    <row r="553" ht="28.5" customHeight="1">
      <c r="H553" s="49"/>
      <c r="I553" s="36"/>
      <c r="J553" s="36"/>
      <c r="K553" s="49"/>
      <c r="L553" s="49"/>
      <c r="M553" s="49"/>
      <c r="O553" s="49"/>
    </row>
    <row r="554" ht="28.5" customHeight="1">
      <c r="H554" s="49"/>
      <c r="I554" s="36"/>
      <c r="J554" s="36"/>
      <c r="K554" s="49"/>
      <c r="L554" s="49"/>
      <c r="M554" s="49"/>
      <c r="O554" s="49"/>
    </row>
    <row r="555" ht="28.5" customHeight="1">
      <c r="H555" s="49"/>
      <c r="I555" s="36"/>
      <c r="J555" s="36"/>
      <c r="K555" s="49"/>
      <c r="L555" s="49"/>
      <c r="M555" s="49"/>
      <c r="O555" s="49"/>
    </row>
    <row r="556" ht="28.5" customHeight="1">
      <c r="H556" s="49"/>
      <c r="I556" s="36"/>
      <c r="J556" s="36"/>
      <c r="K556" s="49"/>
      <c r="L556" s="49"/>
      <c r="M556" s="49"/>
      <c r="O556" s="49"/>
    </row>
    <row r="557" ht="28.5" customHeight="1">
      <c r="H557" s="49"/>
      <c r="I557" s="36"/>
      <c r="J557" s="36"/>
      <c r="K557" s="49"/>
      <c r="L557" s="49"/>
      <c r="M557" s="49"/>
      <c r="O557" s="49"/>
    </row>
    <row r="558" ht="28.5" customHeight="1">
      <c r="H558" s="49"/>
      <c r="I558" s="36"/>
      <c r="J558" s="36"/>
      <c r="K558" s="49"/>
      <c r="L558" s="49"/>
      <c r="M558" s="49"/>
      <c r="O558" s="49"/>
    </row>
    <row r="559" ht="28.5" customHeight="1">
      <c r="H559" s="49"/>
      <c r="I559" s="36"/>
      <c r="J559" s="36"/>
      <c r="K559" s="49"/>
      <c r="L559" s="49"/>
      <c r="M559" s="49"/>
      <c r="O559" s="49"/>
    </row>
    <row r="560" ht="28.5" customHeight="1">
      <c r="H560" s="49"/>
      <c r="I560" s="36"/>
      <c r="J560" s="36"/>
      <c r="K560" s="49"/>
      <c r="L560" s="49"/>
      <c r="M560" s="49"/>
      <c r="O560" s="49"/>
    </row>
    <row r="561" ht="28.5" customHeight="1">
      <c r="H561" s="49"/>
      <c r="I561" s="36"/>
      <c r="J561" s="36"/>
      <c r="K561" s="49"/>
      <c r="L561" s="49"/>
      <c r="M561" s="49"/>
      <c r="O561" s="49"/>
    </row>
    <row r="562" ht="28.5" customHeight="1">
      <c r="H562" s="49"/>
      <c r="I562" s="36"/>
      <c r="J562" s="36"/>
      <c r="K562" s="49"/>
      <c r="L562" s="49"/>
      <c r="M562" s="49"/>
      <c r="O562" s="49"/>
    </row>
    <row r="563" ht="28.5" customHeight="1">
      <c r="H563" s="49"/>
      <c r="I563" s="36"/>
      <c r="J563" s="36"/>
      <c r="K563" s="49"/>
      <c r="L563" s="49"/>
      <c r="M563" s="49"/>
      <c r="O563" s="49"/>
    </row>
    <row r="564" ht="28.5" customHeight="1">
      <c r="H564" s="49"/>
      <c r="I564" s="36"/>
      <c r="J564" s="36"/>
      <c r="K564" s="49"/>
      <c r="L564" s="49"/>
      <c r="M564" s="49"/>
      <c r="O564" s="49"/>
    </row>
    <row r="565" ht="28.5" customHeight="1">
      <c r="H565" s="49"/>
      <c r="I565" s="36"/>
      <c r="J565" s="36"/>
      <c r="K565" s="49"/>
      <c r="L565" s="49"/>
      <c r="M565" s="49"/>
      <c r="O565" s="49"/>
    </row>
    <row r="566" ht="28.5" customHeight="1">
      <c r="H566" s="49"/>
      <c r="I566" s="36"/>
      <c r="J566" s="36"/>
      <c r="K566" s="49"/>
      <c r="L566" s="49"/>
      <c r="M566" s="49"/>
      <c r="O566" s="49"/>
    </row>
    <row r="567" ht="28.5" customHeight="1">
      <c r="H567" s="49"/>
      <c r="I567" s="36"/>
      <c r="J567" s="36"/>
      <c r="K567" s="49"/>
      <c r="L567" s="49"/>
      <c r="M567" s="49"/>
      <c r="O567" s="49"/>
    </row>
    <row r="568" ht="28.5" customHeight="1">
      <c r="H568" s="49"/>
      <c r="I568" s="36"/>
      <c r="J568" s="36"/>
      <c r="K568" s="49"/>
      <c r="L568" s="49"/>
      <c r="M568" s="49"/>
      <c r="O568" s="49"/>
    </row>
    <row r="569" ht="28.5" customHeight="1">
      <c r="H569" s="49"/>
      <c r="I569" s="36"/>
      <c r="J569" s="36"/>
      <c r="K569" s="49"/>
      <c r="L569" s="49"/>
      <c r="M569" s="49"/>
      <c r="O569" s="49"/>
    </row>
    <row r="570" ht="28.5" customHeight="1">
      <c r="H570" s="49"/>
      <c r="I570" s="36"/>
      <c r="J570" s="36"/>
      <c r="K570" s="49"/>
      <c r="L570" s="49"/>
      <c r="M570" s="49"/>
      <c r="O570" s="49"/>
    </row>
    <row r="571" ht="28.5" customHeight="1">
      <c r="H571" s="49"/>
      <c r="I571" s="36"/>
      <c r="J571" s="36"/>
      <c r="K571" s="49"/>
      <c r="L571" s="49"/>
      <c r="M571" s="49"/>
      <c r="O571" s="49"/>
    </row>
    <row r="572" ht="28.5" customHeight="1">
      <c r="H572" s="49"/>
      <c r="I572" s="36"/>
      <c r="J572" s="36"/>
      <c r="K572" s="49"/>
      <c r="L572" s="49"/>
      <c r="M572" s="49"/>
      <c r="O572" s="49"/>
    </row>
    <row r="573" ht="28.5" customHeight="1">
      <c r="H573" s="49"/>
      <c r="I573" s="36"/>
      <c r="J573" s="36"/>
      <c r="K573" s="49"/>
      <c r="L573" s="49"/>
      <c r="M573" s="49"/>
      <c r="O573" s="49"/>
    </row>
    <row r="574" ht="28.5" customHeight="1">
      <c r="H574" s="49"/>
      <c r="I574" s="36"/>
      <c r="J574" s="36"/>
      <c r="K574" s="49"/>
      <c r="L574" s="49"/>
      <c r="M574" s="49"/>
      <c r="O574" s="49"/>
    </row>
    <row r="575" ht="28.5" customHeight="1">
      <c r="H575" s="49"/>
      <c r="I575" s="36"/>
      <c r="J575" s="36"/>
      <c r="K575" s="49"/>
      <c r="L575" s="49"/>
      <c r="M575" s="49"/>
      <c r="O575" s="49"/>
    </row>
    <row r="576" ht="28.5" customHeight="1">
      <c r="H576" s="49"/>
      <c r="I576" s="36"/>
      <c r="J576" s="36"/>
      <c r="K576" s="49"/>
      <c r="L576" s="49"/>
      <c r="M576" s="49"/>
      <c r="O576" s="49"/>
    </row>
    <row r="577" ht="28.5" customHeight="1">
      <c r="H577" s="49"/>
      <c r="I577" s="36"/>
      <c r="J577" s="36"/>
      <c r="K577" s="49"/>
      <c r="L577" s="49"/>
      <c r="M577" s="49"/>
      <c r="O577" s="49"/>
    </row>
    <row r="578" ht="28.5" customHeight="1">
      <c r="H578" s="49"/>
      <c r="I578" s="36"/>
      <c r="J578" s="36"/>
      <c r="K578" s="49"/>
      <c r="L578" s="49"/>
      <c r="M578" s="49"/>
      <c r="O578" s="49"/>
    </row>
    <row r="579" ht="28.5" customHeight="1">
      <c r="H579" s="49"/>
      <c r="I579" s="36"/>
      <c r="J579" s="36"/>
      <c r="K579" s="49"/>
      <c r="L579" s="49"/>
      <c r="M579" s="49"/>
      <c r="O579" s="49"/>
    </row>
    <row r="580" ht="28.5" customHeight="1">
      <c r="H580" s="49"/>
      <c r="I580" s="36"/>
      <c r="J580" s="36"/>
      <c r="K580" s="49"/>
      <c r="L580" s="49"/>
      <c r="M580" s="49"/>
      <c r="O580" s="49"/>
    </row>
    <row r="581" ht="28.5" customHeight="1">
      <c r="H581" s="49"/>
      <c r="I581" s="36"/>
      <c r="J581" s="36"/>
      <c r="K581" s="49"/>
      <c r="L581" s="49"/>
      <c r="M581" s="49"/>
      <c r="O581" s="49"/>
    </row>
    <row r="582" ht="28.5" customHeight="1">
      <c r="H582" s="49"/>
      <c r="I582" s="36"/>
      <c r="J582" s="36"/>
      <c r="K582" s="49"/>
      <c r="L582" s="49"/>
      <c r="M582" s="49"/>
      <c r="O582" s="49"/>
    </row>
    <row r="583" ht="28.5" customHeight="1">
      <c r="H583" s="49"/>
      <c r="I583" s="36"/>
      <c r="J583" s="36"/>
      <c r="K583" s="49"/>
      <c r="L583" s="49"/>
      <c r="M583" s="49"/>
      <c r="O583" s="49"/>
    </row>
    <row r="584" ht="28.5" customHeight="1">
      <c r="H584" s="49"/>
      <c r="I584" s="36"/>
      <c r="J584" s="36"/>
      <c r="K584" s="49"/>
      <c r="L584" s="49"/>
      <c r="M584" s="49"/>
      <c r="O584" s="49"/>
    </row>
    <row r="585" ht="28.5" customHeight="1">
      <c r="H585" s="49"/>
      <c r="I585" s="36"/>
      <c r="J585" s="36"/>
      <c r="K585" s="49"/>
      <c r="L585" s="49"/>
      <c r="M585" s="49"/>
      <c r="O585" s="49"/>
    </row>
    <row r="586" ht="28.5" customHeight="1">
      <c r="H586" s="49"/>
      <c r="I586" s="36"/>
      <c r="J586" s="36"/>
      <c r="K586" s="49"/>
      <c r="L586" s="49"/>
      <c r="M586" s="49"/>
      <c r="O586" s="49"/>
    </row>
    <row r="587" ht="28.5" customHeight="1">
      <c r="H587" s="49"/>
      <c r="I587" s="36"/>
      <c r="J587" s="36"/>
      <c r="K587" s="49"/>
      <c r="L587" s="49"/>
      <c r="M587" s="49"/>
      <c r="O587" s="49"/>
    </row>
    <row r="588" ht="28.5" customHeight="1">
      <c r="H588" s="49"/>
      <c r="I588" s="36"/>
      <c r="J588" s="36"/>
      <c r="K588" s="49"/>
      <c r="L588" s="49"/>
      <c r="M588" s="49"/>
      <c r="O588" s="49"/>
    </row>
    <row r="589" ht="28.5" customHeight="1">
      <c r="H589" s="49"/>
      <c r="I589" s="36"/>
      <c r="J589" s="36"/>
      <c r="K589" s="49"/>
      <c r="L589" s="49"/>
      <c r="M589" s="49"/>
      <c r="O589" s="49"/>
    </row>
    <row r="590" ht="28.5" customHeight="1">
      <c r="H590" s="49"/>
      <c r="I590" s="36"/>
      <c r="J590" s="36"/>
      <c r="K590" s="49"/>
      <c r="L590" s="49"/>
      <c r="M590" s="49"/>
      <c r="O590" s="49"/>
    </row>
    <row r="591" ht="28.5" customHeight="1">
      <c r="H591" s="49"/>
      <c r="I591" s="36"/>
      <c r="J591" s="36"/>
      <c r="K591" s="49"/>
      <c r="L591" s="49"/>
      <c r="M591" s="49"/>
      <c r="O591" s="49"/>
    </row>
    <row r="592" ht="28.5" customHeight="1">
      <c r="H592" s="49"/>
      <c r="I592" s="36"/>
      <c r="J592" s="36"/>
      <c r="K592" s="49"/>
      <c r="L592" s="49"/>
      <c r="M592" s="49"/>
      <c r="O592" s="49"/>
    </row>
    <row r="593" ht="28.5" customHeight="1">
      <c r="H593" s="49"/>
      <c r="I593" s="36"/>
      <c r="J593" s="36"/>
      <c r="K593" s="49"/>
      <c r="L593" s="49"/>
      <c r="M593" s="49"/>
      <c r="O593" s="49"/>
    </row>
    <row r="594" ht="28.5" customHeight="1">
      <c r="H594" s="49"/>
      <c r="I594" s="36"/>
      <c r="J594" s="36"/>
      <c r="K594" s="49"/>
      <c r="L594" s="49"/>
      <c r="M594" s="49"/>
      <c r="O594" s="49"/>
    </row>
    <row r="595" ht="28.5" customHeight="1">
      <c r="H595" s="49"/>
      <c r="I595" s="36"/>
      <c r="J595" s="36"/>
      <c r="K595" s="49"/>
      <c r="L595" s="49"/>
      <c r="M595" s="49"/>
      <c r="O595" s="49"/>
    </row>
    <row r="596" ht="28.5" customHeight="1">
      <c r="H596" s="49"/>
      <c r="I596" s="36"/>
      <c r="J596" s="36"/>
      <c r="K596" s="49"/>
      <c r="L596" s="49"/>
      <c r="M596" s="49"/>
      <c r="O596" s="49"/>
    </row>
    <row r="597" ht="28.5" customHeight="1">
      <c r="H597" s="49"/>
      <c r="I597" s="36"/>
      <c r="J597" s="36"/>
      <c r="K597" s="49"/>
      <c r="L597" s="49"/>
      <c r="M597" s="49"/>
      <c r="O597" s="49"/>
    </row>
    <row r="598" ht="28.5" customHeight="1">
      <c r="H598" s="49"/>
      <c r="I598" s="36"/>
      <c r="J598" s="36"/>
      <c r="K598" s="49"/>
      <c r="L598" s="49"/>
      <c r="M598" s="49"/>
      <c r="O598" s="49"/>
    </row>
    <row r="599" ht="28.5" customHeight="1">
      <c r="H599" s="49"/>
      <c r="I599" s="36"/>
      <c r="J599" s="36"/>
      <c r="K599" s="49"/>
      <c r="L599" s="49"/>
      <c r="M599" s="49"/>
      <c r="O599" s="49"/>
    </row>
    <row r="600" ht="28.5" customHeight="1">
      <c r="H600" s="49"/>
      <c r="I600" s="36"/>
      <c r="J600" s="36"/>
      <c r="K600" s="49"/>
      <c r="L600" s="49"/>
      <c r="M600" s="49"/>
      <c r="O600" s="49"/>
    </row>
    <row r="601" ht="28.5" customHeight="1">
      <c r="H601" s="49"/>
      <c r="I601" s="36"/>
      <c r="J601" s="36"/>
      <c r="K601" s="49"/>
      <c r="L601" s="49"/>
      <c r="M601" s="49"/>
      <c r="O601" s="49"/>
    </row>
    <row r="602" ht="28.5" customHeight="1">
      <c r="H602" s="49"/>
      <c r="I602" s="36"/>
      <c r="J602" s="36"/>
      <c r="K602" s="49"/>
      <c r="L602" s="49"/>
      <c r="M602" s="49"/>
      <c r="O602" s="49"/>
    </row>
    <row r="603" ht="28.5" customHeight="1">
      <c r="H603" s="49"/>
      <c r="I603" s="36"/>
      <c r="J603" s="36"/>
      <c r="K603" s="49"/>
      <c r="L603" s="49"/>
      <c r="M603" s="49"/>
      <c r="O603" s="49"/>
    </row>
    <row r="604" ht="28.5" customHeight="1">
      <c r="H604" s="49"/>
      <c r="I604" s="36"/>
      <c r="J604" s="36"/>
      <c r="K604" s="49"/>
      <c r="L604" s="49"/>
      <c r="M604" s="49"/>
      <c r="O604" s="49"/>
    </row>
    <row r="605" ht="28.5" customHeight="1">
      <c r="H605" s="49"/>
      <c r="I605" s="36"/>
      <c r="J605" s="36"/>
      <c r="K605" s="49"/>
      <c r="L605" s="49"/>
      <c r="M605" s="49"/>
      <c r="O605" s="49"/>
    </row>
    <row r="606" ht="28.5" customHeight="1">
      <c r="H606" s="49"/>
      <c r="I606" s="36"/>
      <c r="J606" s="36"/>
      <c r="K606" s="49"/>
      <c r="L606" s="49"/>
      <c r="M606" s="49"/>
      <c r="O606" s="49"/>
    </row>
    <row r="607" ht="28.5" customHeight="1">
      <c r="H607" s="49"/>
      <c r="I607" s="36"/>
      <c r="J607" s="36"/>
      <c r="K607" s="49"/>
      <c r="L607" s="49"/>
      <c r="M607" s="49"/>
      <c r="O607" s="49"/>
    </row>
    <row r="608" ht="28.5" customHeight="1">
      <c r="H608" s="49"/>
      <c r="I608" s="36"/>
      <c r="J608" s="36"/>
      <c r="K608" s="49"/>
      <c r="L608" s="49"/>
      <c r="M608" s="49"/>
      <c r="O608" s="49"/>
    </row>
    <row r="609" ht="28.5" customHeight="1">
      <c r="H609" s="49"/>
      <c r="I609" s="36"/>
      <c r="J609" s="36"/>
      <c r="K609" s="49"/>
      <c r="L609" s="49"/>
      <c r="M609" s="49"/>
      <c r="O609" s="49"/>
    </row>
    <row r="610" ht="28.5" customHeight="1">
      <c r="H610" s="49"/>
      <c r="I610" s="36"/>
      <c r="J610" s="36"/>
      <c r="K610" s="49"/>
      <c r="L610" s="49"/>
      <c r="M610" s="49"/>
      <c r="O610" s="49"/>
    </row>
    <row r="611" ht="28.5" customHeight="1">
      <c r="H611" s="49"/>
      <c r="I611" s="36"/>
      <c r="J611" s="36"/>
      <c r="K611" s="49"/>
      <c r="L611" s="49"/>
      <c r="M611" s="49"/>
      <c r="O611" s="49"/>
    </row>
    <row r="612" ht="28.5" customHeight="1">
      <c r="H612" s="49"/>
      <c r="I612" s="36"/>
      <c r="J612" s="36"/>
      <c r="K612" s="49"/>
      <c r="L612" s="49"/>
      <c r="M612" s="49"/>
      <c r="O612" s="49"/>
    </row>
    <row r="613" ht="28.5" customHeight="1">
      <c r="H613" s="49"/>
      <c r="I613" s="36"/>
      <c r="J613" s="36"/>
      <c r="K613" s="49"/>
      <c r="L613" s="49"/>
      <c r="M613" s="49"/>
      <c r="O613" s="49"/>
    </row>
    <row r="614" ht="28.5" customHeight="1">
      <c r="H614" s="49"/>
      <c r="I614" s="36"/>
      <c r="J614" s="36"/>
      <c r="K614" s="49"/>
      <c r="L614" s="49"/>
      <c r="M614" s="49"/>
      <c r="O614" s="49"/>
    </row>
    <row r="615" ht="28.5" customHeight="1">
      <c r="H615" s="49"/>
      <c r="I615" s="36"/>
      <c r="J615" s="36"/>
      <c r="K615" s="49"/>
      <c r="L615" s="49"/>
      <c r="M615" s="49"/>
      <c r="O615" s="49"/>
    </row>
    <row r="616" ht="28.5" customHeight="1">
      <c r="H616" s="49"/>
      <c r="I616" s="36"/>
      <c r="J616" s="36"/>
      <c r="K616" s="49"/>
      <c r="L616" s="49"/>
      <c r="M616" s="49"/>
      <c r="O616" s="49"/>
    </row>
    <row r="617" ht="28.5" customHeight="1">
      <c r="H617" s="49"/>
      <c r="I617" s="36"/>
      <c r="J617" s="36"/>
      <c r="K617" s="49"/>
      <c r="L617" s="49"/>
      <c r="M617" s="49"/>
      <c r="O617" s="49"/>
    </row>
    <row r="618" ht="28.5" customHeight="1">
      <c r="H618" s="49"/>
      <c r="I618" s="36"/>
      <c r="J618" s="36"/>
      <c r="K618" s="49"/>
      <c r="L618" s="49"/>
      <c r="M618" s="49"/>
      <c r="O618" s="49"/>
    </row>
    <row r="619" ht="28.5" customHeight="1">
      <c r="H619" s="49"/>
      <c r="I619" s="36"/>
      <c r="J619" s="36"/>
      <c r="K619" s="49"/>
      <c r="L619" s="49"/>
      <c r="M619" s="49"/>
      <c r="O619" s="49"/>
    </row>
    <row r="620" ht="28.5" customHeight="1">
      <c r="H620" s="49"/>
      <c r="I620" s="36"/>
      <c r="J620" s="36"/>
      <c r="K620" s="49"/>
      <c r="L620" s="49"/>
      <c r="M620" s="49"/>
      <c r="O620" s="49"/>
    </row>
    <row r="621" ht="28.5" customHeight="1">
      <c r="H621" s="49"/>
      <c r="I621" s="36"/>
      <c r="J621" s="36"/>
      <c r="K621" s="49"/>
      <c r="L621" s="49"/>
      <c r="M621" s="49"/>
      <c r="O621" s="49"/>
    </row>
    <row r="622" ht="28.5" customHeight="1">
      <c r="H622" s="49"/>
      <c r="I622" s="36"/>
      <c r="J622" s="36"/>
      <c r="K622" s="49"/>
      <c r="L622" s="49"/>
      <c r="M622" s="49"/>
      <c r="O622" s="49"/>
    </row>
    <row r="623" ht="28.5" customHeight="1">
      <c r="H623" s="49"/>
      <c r="I623" s="36"/>
      <c r="J623" s="36"/>
      <c r="K623" s="49"/>
      <c r="L623" s="49"/>
      <c r="M623" s="49"/>
      <c r="O623" s="49"/>
    </row>
    <row r="624" ht="28.5" customHeight="1">
      <c r="H624" s="49"/>
      <c r="I624" s="36"/>
      <c r="J624" s="36"/>
      <c r="K624" s="49"/>
      <c r="L624" s="49"/>
      <c r="M624" s="49"/>
      <c r="O624" s="49"/>
    </row>
    <row r="625" ht="28.5" customHeight="1">
      <c r="H625" s="49"/>
      <c r="I625" s="36"/>
      <c r="J625" s="36"/>
      <c r="K625" s="49"/>
      <c r="L625" s="49"/>
      <c r="M625" s="49"/>
      <c r="O625" s="49"/>
    </row>
    <row r="626" ht="28.5" customHeight="1">
      <c r="H626" s="49"/>
      <c r="I626" s="36"/>
      <c r="J626" s="36"/>
      <c r="K626" s="49"/>
      <c r="L626" s="49"/>
      <c r="M626" s="49"/>
      <c r="O626" s="49"/>
    </row>
    <row r="627" ht="28.5" customHeight="1">
      <c r="H627" s="49"/>
      <c r="I627" s="36"/>
      <c r="J627" s="36"/>
      <c r="K627" s="49"/>
      <c r="L627" s="49"/>
      <c r="M627" s="49"/>
      <c r="O627" s="49"/>
    </row>
    <row r="628" ht="28.5" customHeight="1">
      <c r="H628" s="49"/>
      <c r="I628" s="36"/>
      <c r="J628" s="36"/>
      <c r="K628" s="49"/>
      <c r="L628" s="49"/>
      <c r="M628" s="49"/>
      <c r="O628" s="49"/>
    </row>
    <row r="629" ht="28.5" customHeight="1">
      <c r="H629" s="49"/>
      <c r="I629" s="36"/>
      <c r="J629" s="36"/>
      <c r="K629" s="49"/>
      <c r="L629" s="49"/>
      <c r="M629" s="49"/>
      <c r="O629" s="49"/>
    </row>
    <row r="630" ht="28.5" customHeight="1">
      <c r="H630" s="49"/>
      <c r="I630" s="36"/>
      <c r="J630" s="36"/>
      <c r="K630" s="49"/>
      <c r="L630" s="49"/>
      <c r="M630" s="49"/>
      <c r="O630" s="49"/>
    </row>
    <row r="631" ht="28.5" customHeight="1">
      <c r="H631" s="49"/>
      <c r="I631" s="36"/>
      <c r="J631" s="36"/>
      <c r="K631" s="49"/>
      <c r="L631" s="49"/>
      <c r="M631" s="49"/>
      <c r="O631" s="49"/>
    </row>
    <row r="632" ht="28.5" customHeight="1">
      <c r="H632" s="49"/>
      <c r="I632" s="36"/>
      <c r="J632" s="36"/>
      <c r="K632" s="49"/>
      <c r="L632" s="49"/>
      <c r="M632" s="49"/>
      <c r="O632" s="49"/>
    </row>
    <row r="633" ht="28.5" customHeight="1">
      <c r="H633" s="49"/>
      <c r="I633" s="36"/>
      <c r="J633" s="36"/>
      <c r="K633" s="49"/>
      <c r="L633" s="49"/>
      <c r="M633" s="49"/>
      <c r="O633" s="49"/>
    </row>
    <row r="634" ht="28.5" customHeight="1">
      <c r="H634" s="49"/>
      <c r="I634" s="36"/>
      <c r="J634" s="36"/>
      <c r="K634" s="49"/>
      <c r="L634" s="49"/>
      <c r="M634" s="49"/>
      <c r="O634" s="49"/>
    </row>
    <row r="635" ht="28.5" customHeight="1">
      <c r="H635" s="49"/>
      <c r="I635" s="36"/>
      <c r="J635" s="36"/>
      <c r="K635" s="49"/>
      <c r="L635" s="49"/>
      <c r="M635" s="49"/>
      <c r="O635" s="49"/>
    </row>
    <row r="636" ht="28.5" customHeight="1">
      <c r="H636" s="49"/>
      <c r="I636" s="36"/>
      <c r="J636" s="36"/>
      <c r="K636" s="49"/>
      <c r="L636" s="49"/>
      <c r="M636" s="49"/>
      <c r="O636" s="49"/>
    </row>
    <row r="637" ht="28.5" customHeight="1">
      <c r="H637" s="49"/>
      <c r="I637" s="36"/>
      <c r="J637" s="36"/>
      <c r="K637" s="49"/>
      <c r="L637" s="49"/>
      <c r="M637" s="49"/>
      <c r="O637" s="49"/>
    </row>
    <row r="638" ht="28.5" customHeight="1">
      <c r="H638" s="49"/>
      <c r="I638" s="36"/>
      <c r="J638" s="36"/>
      <c r="K638" s="49"/>
      <c r="L638" s="49"/>
      <c r="M638" s="49"/>
      <c r="O638" s="49"/>
    </row>
    <row r="639" ht="28.5" customHeight="1">
      <c r="H639" s="49"/>
      <c r="I639" s="36"/>
      <c r="J639" s="36"/>
      <c r="K639" s="49"/>
      <c r="L639" s="49"/>
      <c r="M639" s="49"/>
      <c r="O639" s="49"/>
    </row>
    <row r="640" ht="28.5" customHeight="1">
      <c r="H640" s="49"/>
      <c r="I640" s="36"/>
      <c r="J640" s="36"/>
      <c r="K640" s="49"/>
      <c r="L640" s="49"/>
      <c r="M640" s="49"/>
      <c r="O640" s="49"/>
    </row>
    <row r="641" ht="28.5" customHeight="1">
      <c r="H641" s="49"/>
      <c r="I641" s="36"/>
      <c r="J641" s="36"/>
      <c r="K641" s="49"/>
      <c r="L641" s="49"/>
      <c r="M641" s="49"/>
      <c r="O641" s="49"/>
    </row>
    <row r="642" ht="28.5" customHeight="1">
      <c r="H642" s="49"/>
      <c r="I642" s="36"/>
      <c r="J642" s="36"/>
      <c r="K642" s="49"/>
      <c r="L642" s="49"/>
      <c r="M642" s="49"/>
      <c r="O642" s="49"/>
    </row>
    <row r="643" ht="28.5" customHeight="1">
      <c r="H643" s="49"/>
      <c r="I643" s="36"/>
      <c r="J643" s="36"/>
      <c r="K643" s="49"/>
      <c r="L643" s="49"/>
      <c r="M643" s="49"/>
      <c r="O643" s="49"/>
    </row>
    <row r="644" ht="28.5" customHeight="1">
      <c r="H644" s="49"/>
      <c r="I644" s="36"/>
      <c r="J644" s="36"/>
      <c r="K644" s="49"/>
      <c r="L644" s="49"/>
      <c r="M644" s="49"/>
      <c r="O644" s="49"/>
    </row>
    <row r="645" ht="28.5" customHeight="1">
      <c r="H645" s="49"/>
      <c r="I645" s="36"/>
      <c r="J645" s="36"/>
      <c r="K645" s="49"/>
      <c r="L645" s="49"/>
      <c r="M645" s="49"/>
      <c r="O645" s="49"/>
    </row>
    <row r="646" ht="28.5" customHeight="1">
      <c r="H646" s="49"/>
      <c r="I646" s="36"/>
      <c r="J646" s="36"/>
      <c r="K646" s="49"/>
      <c r="L646" s="49"/>
      <c r="M646" s="49"/>
      <c r="O646" s="49"/>
    </row>
    <row r="647" ht="28.5" customHeight="1">
      <c r="H647" s="49"/>
      <c r="I647" s="36"/>
      <c r="J647" s="36"/>
      <c r="K647" s="49"/>
      <c r="L647" s="49"/>
      <c r="M647" s="49"/>
      <c r="O647" s="49"/>
    </row>
    <row r="648" ht="28.5" customHeight="1">
      <c r="H648" s="49"/>
      <c r="I648" s="36"/>
      <c r="J648" s="36"/>
      <c r="K648" s="49"/>
      <c r="L648" s="49"/>
      <c r="M648" s="49"/>
      <c r="O648" s="49"/>
    </row>
    <row r="649" ht="28.5" customHeight="1">
      <c r="H649" s="49"/>
      <c r="I649" s="36"/>
      <c r="J649" s="36"/>
      <c r="K649" s="49"/>
      <c r="L649" s="49"/>
      <c r="M649" s="49"/>
      <c r="O649" s="49"/>
    </row>
    <row r="650" ht="28.5" customHeight="1">
      <c r="H650" s="49"/>
      <c r="I650" s="36"/>
      <c r="J650" s="36"/>
      <c r="K650" s="49"/>
      <c r="L650" s="49"/>
      <c r="M650" s="49"/>
      <c r="O650" s="49"/>
    </row>
    <row r="651" ht="28.5" customHeight="1">
      <c r="H651" s="49"/>
      <c r="I651" s="36"/>
      <c r="J651" s="36"/>
      <c r="K651" s="49"/>
      <c r="L651" s="49"/>
      <c r="M651" s="49"/>
      <c r="O651" s="49"/>
    </row>
    <row r="652" ht="28.5" customHeight="1">
      <c r="H652" s="49"/>
      <c r="I652" s="36"/>
      <c r="J652" s="36"/>
      <c r="K652" s="49"/>
      <c r="L652" s="49"/>
      <c r="M652" s="49"/>
      <c r="O652" s="49"/>
    </row>
    <row r="653" ht="28.5" customHeight="1">
      <c r="H653" s="49"/>
      <c r="I653" s="36"/>
      <c r="J653" s="36"/>
      <c r="K653" s="49"/>
      <c r="L653" s="49"/>
      <c r="M653" s="49"/>
      <c r="O653" s="49"/>
    </row>
    <row r="654" ht="28.5" customHeight="1">
      <c r="H654" s="49"/>
      <c r="I654" s="36"/>
      <c r="J654" s="36"/>
      <c r="K654" s="49"/>
      <c r="L654" s="49"/>
      <c r="M654" s="49"/>
      <c r="O654" s="49"/>
    </row>
    <row r="655" ht="28.5" customHeight="1">
      <c r="H655" s="49"/>
      <c r="I655" s="36"/>
      <c r="J655" s="36"/>
      <c r="K655" s="49"/>
      <c r="L655" s="49"/>
      <c r="M655" s="49"/>
      <c r="O655" s="49"/>
    </row>
    <row r="656" ht="28.5" customHeight="1">
      <c r="H656" s="49"/>
      <c r="I656" s="36"/>
      <c r="J656" s="36"/>
      <c r="K656" s="49"/>
      <c r="L656" s="49"/>
      <c r="M656" s="49"/>
      <c r="O656" s="49"/>
    </row>
    <row r="657" ht="28.5" customHeight="1">
      <c r="H657" s="49"/>
      <c r="I657" s="36"/>
      <c r="J657" s="36"/>
      <c r="K657" s="49"/>
      <c r="L657" s="49"/>
      <c r="M657" s="49"/>
      <c r="O657" s="49"/>
    </row>
    <row r="658" ht="28.5" customHeight="1">
      <c r="H658" s="49"/>
      <c r="I658" s="36"/>
      <c r="J658" s="36"/>
      <c r="K658" s="49"/>
      <c r="L658" s="49"/>
      <c r="M658" s="49"/>
      <c r="O658" s="49"/>
    </row>
    <row r="659" ht="28.5" customHeight="1">
      <c r="H659" s="49"/>
      <c r="I659" s="36"/>
      <c r="J659" s="36"/>
      <c r="K659" s="49"/>
      <c r="L659" s="49"/>
      <c r="M659" s="49"/>
      <c r="O659" s="49"/>
    </row>
    <row r="660" ht="28.5" customHeight="1">
      <c r="H660" s="49"/>
      <c r="I660" s="36"/>
      <c r="J660" s="36"/>
      <c r="K660" s="49"/>
      <c r="L660" s="49"/>
      <c r="M660" s="49"/>
      <c r="O660" s="49"/>
    </row>
    <row r="661" ht="28.5" customHeight="1">
      <c r="H661" s="49"/>
      <c r="I661" s="36"/>
      <c r="J661" s="36"/>
      <c r="K661" s="49"/>
      <c r="L661" s="49"/>
      <c r="M661" s="49"/>
      <c r="O661" s="49"/>
    </row>
    <row r="662" ht="28.5" customHeight="1">
      <c r="H662" s="49"/>
      <c r="I662" s="36"/>
      <c r="J662" s="36"/>
      <c r="K662" s="49"/>
      <c r="L662" s="49"/>
      <c r="M662" s="49"/>
      <c r="O662" s="49"/>
    </row>
    <row r="663" ht="28.5" customHeight="1">
      <c r="H663" s="49"/>
      <c r="I663" s="36"/>
      <c r="J663" s="36"/>
      <c r="K663" s="49"/>
      <c r="L663" s="49"/>
      <c r="M663" s="49"/>
      <c r="O663" s="49"/>
    </row>
    <row r="664" ht="28.5" customHeight="1">
      <c r="H664" s="49"/>
      <c r="I664" s="36"/>
      <c r="J664" s="36"/>
      <c r="K664" s="49"/>
      <c r="L664" s="49"/>
      <c r="M664" s="49"/>
      <c r="O664" s="49"/>
    </row>
    <row r="665" ht="28.5" customHeight="1">
      <c r="H665" s="49"/>
      <c r="I665" s="36"/>
      <c r="J665" s="36"/>
      <c r="K665" s="49"/>
      <c r="L665" s="49"/>
      <c r="M665" s="49"/>
      <c r="O665" s="49"/>
    </row>
    <row r="666" ht="28.5" customHeight="1">
      <c r="H666" s="49"/>
      <c r="I666" s="36"/>
      <c r="J666" s="36"/>
      <c r="K666" s="49"/>
      <c r="L666" s="49"/>
      <c r="M666" s="49"/>
      <c r="O666" s="49"/>
    </row>
    <row r="667" ht="28.5" customHeight="1">
      <c r="H667" s="49"/>
      <c r="I667" s="36"/>
      <c r="J667" s="36"/>
      <c r="K667" s="49"/>
      <c r="L667" s="49"/>
      <c r="M667" s="49"/>
      <c r="O667" s="49"/>
    </row>
    <row r="668" ht="28.5" customHeight="1">
      <c r="H668" s="49"/>
      <c r="I668" s="36"/>
      <c r="J668" s="36"/>
      <c r="K668" s="49"/>
      <c r="L668" s="49"/>
      <c r="M668" s="49"/>
      <c r="O668" s="49"/>
    </row>
    <row r="669" ht="28.5" customHeight="1">
      <c r="H669" s="49"/>
      <c r="I669" s="36"/>
      <c r="J669" s="36"/>
      <c r="K669" s="49"/>
      <c r="L669" s="49"/>
      <c r="M669" s="49"/>
      <c r="O669" s="49"/>
    </row>
    <row r="670" ht="28.5" customHeight="1">
      <c r="H670" s="49"/>
      <c r="I670" s="36"/>
      <c r="J670" s="36"/>
      <c r="K670" s="49"/>
      <c r="L670" s="49"/>
      <c r="M670" s="49"/>
      <c r="O670" s="49"/>
    </row>
    <row r="671" ht="28.5" customHeight="1">
      <c r="H671" s="49"/>
      <c r="I671" s="36"/>
      <c r="J671" s="36"/>
      <c r="K671" s="49"/>
      <c r="L671" s="49"/>
      <c r="M671" s="49"/>
      <c r="O671" s="49"/>
    </row>
    <row r="672" ht="28.5" customHeight="1">
      <c r="H672" s="49"/>
      <c r="I672" s="36"/>
      <c r="J672" s="36"/>
      <c r="K672" s="49"/>
      <c r="L672" s="49"/>
      <c r="M672" s="49"/>
      <c r="O672" s="49"/>
    </row>
    <row r="673" ht="28.5" customHeight="1">
      <c r="H673" s="49"/>
      <c r="I673" s="36"/>
      <c r="J673" s="36"/>
      <c r="K673" s="49"/>
      <c r="L673" s="49"/>
      <c r="M673" s="49"/>
      <c r="O673" s="49"/>
    </row>
    <row r="674" ht="28.5" customHeight="1">
      <c r="H674" s="49"/>
      <c r="I674" s="36"/>
      <c r="J674" s="36"/>
      <c r="K674" s="49"/>
      <c r="L674" s="49"/>
      <c r="M674" s="49"/>
      <c r="O674" s="49"/>
    </row>
    <row r="675" ht="28.5" customHeight="1">
      <c r="H675" s="49"/>
      <c r="I675" s="36"/>
      <c r="J675" s="36"/>
      <c r="K675" s="49"/>
      <c r="L675" s="49"/>
      <c r="M675" s="49"/>
      <c r="O675" s="49"/>
    </row>
    <row r="676" ht="28.5" customHeight="1">
      <c r="H676" s="49"/>
      <c r="I676" s="36"/>
      <c r="J676" s="36"/>
      <c r="K676" s="49"/>
      <c r="L676" s="49"/>
      <c r="M676" s="49"/>
      <c r="O676" s="49"/>
    </row>
    <row r="677" ht="28.5" customHeight="1">
      <c r="H677" s="49"/>
      <c r="I677" s="36"/>
      <c r="J677" s="36"/>
      <c r="K677" s="49"/>
      <c r="L677" s="49"/>
      <c r="M677" s="49"/>
      <c r="O677" s="49"/>
    </row>
    <row r="678" ht="28.5" customHeight="1">
      <c r="H678" s="49"/>
      <c r="I678" s="36"/>
      <c r="J678" s="36"/>
      <c r="K678" s="49"/>
      <c r="L678" s="49"/>
      <c r="M678" s="49"/>
      <c r="O678" s="49"/>
    </row>
    <row r="679" ht="28.5" customHeight="1">
      <c r="H679" s="49"/>
      <c r="I679" s="36"/>
      <c r="J679" s="36"/>
      <c r="K679" s="49"/>
      <c r="L679" s="49"/>
      <c r="M679" s="49"/>
      <c r="O679" s="49"/>
    </row>
    <row r="680" ht="28.5" customHeight="1">
      <c r="H680" s="49"/>
      <c r="I680" s="36"/>
      <c r="J680" s="36"/>
      <c r="K680" s="49"/>
      <c r="L680" s="49"/>
      <c r="M680" s="49"/>
      <c r="O680" s="49"/>
    </row>
    <row r="681" ht="28.5" customHeight="1">
      <c r="H681" s="49"/>
      <c r="I681" s="36"/>
      <c r="J681" s="36"/>
      <c r="K681" s="49"/>
      <c r="L681" s="49"/>
      <c r="M681" s="49"/>
      <c r="O681" s="49"/>
    </row>
    <row r="682" ht="28.5" customHeight="1">
      <c r="H682" s="49"/>
      <c r="I682" s="36"/>
      <c r="J682" s="36"/>
      <c r="K682" s="49"/>
      <c r="L682" s="49"/>
      <c r="M682" s="49"/>
      <c r="O682" s="49"/>
    </row>
    <row r="683" ht="28.5" customHeight="1">
      <c r="H683" s="49"/>
      <c r="I683" s="36"/>
      <c r="J683" s="36"/>
      <c r="K683" s="49"/>
      <c r="L683" s="49"/>
      <c r="M683" s="49"/>
      <c r="O683" s="49"/>
    </row>
    <row r="684" ht="28.5" customHeight="1">
      <c r="H684" s="49"/>
      <c r="I684" s="36"/>
      <c r="J684" s="36"/>
      <c r="K684" s="49"/>
      <c r="L684" s="49"/>
      <c r="M684" s="49"/>
      <c r="O684" s="49"/>
    </row>
    <row r="685" ht="28.5" customHeight="1">
      <c r="H685" s="49"/>
      <c r="I685" s="36"/>
      <c r="J685" s="36"/>
      <c r="K685" s="49"/>
      <c r="L685" s="49"/>
      <c r="M685" s="49"/>
      <c r="O685" s="49"/>
    </row>
    <row r="686" ht="28.5" customHeight="1">
      <c r="H686" s="49"/>
      <c r="I686" s="36"/>
      <c r="J686" s="36"/>
      <c r="K686" s="49"/>
      <c r="L686" s="49"/>
      <c r="M686" s="49"/>
      <c r="O686" s="49"/>
    </row>
    <row r="687" ht="28.5" customHeight="1">
      <c r="H687" s="49"/>
      <c r="I687" s="36"/>
      <c r="J687" s="36"/>
      <c r="K687" s="49"/>
      <c r="L687" s="49"/>
      <c r="M687" s="49"/>
      <c r="O687" s="49"/>
    </row>
    <row r="688" ht="28.5" customHeight="1">
      <c r="H688" s="49"/>
      <c r="I688" s="36"/>
      <c r="J688" s="36"/>
      <c r="K688" s="49"/>
      <c r="L688" s="49"/>
      <c r="M688" s="49"/>
      <c r="O688" s="49"/>
    </row>
    <row r="689" ht="28.5" customHeight="1">
      <c r="H689" s="49"/>
      <c r="I689" s="36"/>
      <c r="J689" s="36"/>
      <c r="K689" s="49"/>
      <c r="L689" s="49"/>
      <c r="M689" s="49"/>
      <c r="O689" s="49"/>
    </row>
    <row r="690" ht="28.5" customHeight="1">
      <c r="H690" s="49"/>
      <c r="I690" s="36"/>
      <c r="J690" s="36"/>
      <c r="K690" s="49"/>
      <c r="L690" s="49"/>
      <c r="M690" s="49"/>
      <c r="O690" s="49"/>
    </row>
    <row r="691" ht="28.5" customHeight="1">
      <c r="H691" s="49"/>
      <c r="I691" s="36"/>
      <c r="J691" s="36"/>
      <c r="K691" s="49"/>
      <c r="L691" s="49"/>
      <c r="M691" s="49"/>
      <c r="O691" s="49"/>
    </row>
    <row r="692" ht="28.5" customHeight="1">
      <c r="H692" s="49"/>
      <c r="I692" s="36"/>
      <c r="J692" s="36"/>
      <c r="K692" s="49"/>
      <c r="L692" s="49"/>
      <c r="M692" s="49"/>
      <c r="O692" s="49"/>
    </row>
    <row r="693" ht="28.5" customHeight="1">
      <c r="H693" s="49"/>
      <c r="I693" s="36"/>
      <c r="J693" s="36"/>
      <c r="K693" s="49"/>
      <c r="L693" s="49"/>
      <c r="M693" s="49"/>
      <c r="O693" s="49"/>
    </row>
    <row r="694" ht="28.5" customHeight="1">
      <c r="H694" s="49"/>
      <c r="I694" s="36"/>
      <c r="J694" s="36"/>
      <c r="K694" s="49"/>
      <c r="L694" s="49"/>
      <c r="M694" s="49"/>
      <c r="O694" s="49"/>
    </row>
    <row r="695" ht="28.5" customHeight="1">
      <c r="H695" s="49"/>
      <c r="I695" s="36"/>
      <c r="J695" s="36"/>
      <c r="K695" s="49"/>
      <c r="L695" s="49"/>
      <c r="M695" s="49"/>
      <c r="O695" s="49"/>
    </row>
    <row r="696" ht="28.5" customHeight="1">
      <c r="H696" s="49"/>
      <c r="I696" s="36"/>
      <c r="J696" s="36"/>
      <c r="K696" s="49"/>
      <c r="L696" s="49"/>
      <c r="M696" s="49"/>
      <c r="O696" s="49"/>
    </row>
    <row r="697" ht="28.5" customHeight="1">
      <c r="H697" s="49"/>
      <c r="I697" s="36"/>
      <c r="J697" s="36"/>
      <c r="K697" s="49"/>
      <c r="L697" s="49"/>
      <c r="M697" s="49"/>
      <c r="O697" s="49"/>
    </row>
    <row r="698" ht="28.5" customHeight="1">
      <c r="H698" s="49"/>
      <c r="I698" s="36"/>
      <c r="J698" s="36"/>
      <c r="K698" s="49"/>
      <c r="L698" s="49"/>
      <c r="M698" s="49"/>
      <c r="O698" s="49"/>
    </row>
    <row r="699" ht="28.5" customHeight="1">
      <c r="H699" s="49"/>
      <c r="I699" s="36"/>
      <c r="J699" s="36"/>
      <c r="K699" s="49"/>
      <c r="L699" s="49"/>
      <c r="M699" s="49"/>
      <c r="O699" s="49"/>
    </row>
    <row r="700" ht="28.5" customHeight="1">
      <c r="H700" s="49"/>
      <c r="I700" s="36"/>
      <c r="J700" s="36"/>
      <c r="K700" s="49"/>
      <c r="L700" s="49"/>
      <c r="M700" s="49"/>
      <c r="O700" s="49"/>
    </row>
    <row r="701" ht="28.5" customHeight="1">
      <c r="H701" s="49"/>
      <c r="I701" s="36"/>
      <c r="J701" s="36"/>
      <c r="K701" s="49"/>
      <c r="L701" s="49"/>
      <c r="M701" s="49"/>
      <c r="O701" s="49"/>
    </row>
    <row r="702" ht="28.5" customHeight="1">
      <c r="H702" s="49"/>
      <c r="I702" s="36"/>
      <c r="J702" s="36"/>
      <c r="K702" s="49"/>
      <c r="L702" s="49"/>
      <c r="M702" s="49"/>
      <c r="O702" s="49"/>
    </row>
    <row r="703" ht="28.5" customHeight="1">
      <c r="H703" s="49"/>
      <c r="I703" s="36"/>
      <c r="J703" s="36"/>
      <c r="K703" s="49"/>
      <c r="L703" s="49"/>
      <c r="M703" s="49"/>
      <c r="O703" s="49"/>
    </row>
    <row r="704" ht="28.5" customHeight="1">
      <c r="H704" s="49"/>
      <c r="I704" s="36"/>
      <c r="J704" s="36"/>
      <c r="K704" s="49"/>
      <c r="L704" s="49"/>
      <c r="M704" s="49"/>
      <c r="O704" s="49"/>
    </row>
    <row r="705" ht="28.5" customHeight="1">
      <c r="H705" s="49"/>
      <c r="I705" s="36"/>
      <c r="J705" s="36"/>
      <c r="K705" s="49"/>
      <c r="L705" s="49"/>
      <c r="M705" s="49"/>
      <c r="O705" s="49"/>
    </row>
    <row r="706" ht="28.5" customHeight="1">
      <c r="H706" s="49"/>
      <c r="I706" s="36"/>
      <c r="J706" s="36"/>
      <c r="K706" s="49"/>
      <c r="L706" s="49"/>
      <c r="M706" s="49"/>
      <c r="O706" s="49"/>
    </row>
    <row r="707" ht="28.5" customHeight="1">
      <c r="H707" s="49"/>
      <c r="I707" s="36"/>
      <c r="J707" s="36"/>
      <c r="K707" s="49"/>
      <c r="L707" s="49"/>
      <c r="M707" s="49"/>
      <c r="O707" s="49"/>
    </row>
    <row r="708" ht="28.5" customHeight="1">
      <c r="H708" s="49"/>
      <c r="I708" s="36"/>
      <c r="J708" s="36"/>
      <c r="K708" s="49"/>
      <c r="L708" s="49"/>
      <c r="M708" s="49"/>
      <c r="O708" s="49"/>
    </row>
    <row r="709" ht="28.5" customHeight="1">
      <c r="H709" s="49"/>
      <c r="I709" s="36"/>
      <c r="J709" s="36"/>
      <c r="K709" s="49"/>
      <c r="L709" s="49"/>
      <c r="M709" s="49"/>
      <c r="O709" s="49"/>
    </row>
    <row r="710" ht="28.5" customHeight="1">
      <c r="H710" s="49"/>
      <c r="I710" s="36"/>
      <c r="J710" s="36"/>
      <c r="K710" s="49"/>
      <c r="L710" s="49"/>
      <c r="M710" s="49"/>
      <c r="O710" s="49"/>
    </row>
    <row r="711" ht="28.5" customHeight="1">
      <c r="H711" s="49"/>
      <c r="I711" s="36"/>
      <c r="J711" s="36"/>
      <c r="K711" s="49"/>
      <c r="L711" s="49"/>
      <c r="M711" s="49"/>
      <c r="O711" s="49"/>
    </row>
    <row r="712" ht="28.5" customHeight="1">
      <c r="H712" s="49"/>
      <c r="I712" s="36"/>
      <c r="J712" s="36"/>
      <c r="K712" s="49"/>
      <c r="L712" s="49"/>
      <c r="M712" s="49"/>
      <c r="O712" s="49"/>
    </row>
    <row r="713" ht="28.5" customHeight="1">
      <c r="H713" s="49"/>
      <c r="I713" s="36"/>
      <c r="J713" s="36"/>
      <c r="K713" s="49"/>
      <c r="L713" s="49"/>
      <c r="M713" s="49"/>
      <c r="O713" s="49"/>
    </row>
    <row r="714" ht="28.5" customHeight="1">
      <c r="H714" s="49"/>
      <c r="I714" s="36"/>
      <c r="J714" s="36"/>
      <c r="K714" s="49"/>
      <c r="L714" s="49"/>
      <c r="M714" s="49"/>
      <c r="O714" s="49"/>
    </row>
    <row r="715" ht="28.5" customHeight="1">
      <c r="H715" s="49"/>
      <c r="I715" s="36"/>
      <c r="J715" s="36"/>
      <c r="K715" s="49"/>
      <c r="L715" s="49"/>
      <c r="M715" s="49"/>
      <c r="O715" s="49"/>
    </row>
    <row r="716" ht="28.5" customHeight="1">
      <c r="H716" s="49"/>
      <c r="I716" s="36"/>
      <c r="J716" s="36"/>
      <c r="K716" s="49"/>
      <c r="L716" s="49"/>
      <c r="M716" s="49"/>
      <c r="O716" s="49"/>
    </row>
    <row r="717" ht="28.5" customHeight="1">
      <c r="H717" s="49"/>
      <c r="I717" s="36"/>
      <c r="J717" s="36"/>
      <c r="K717" s="49"/>
      <c r="L717" s="49"/>
      <c r="M717" s="49"/>
      <c r="O717" s="49"/>
    </row>
    <row r="718" ht="28.5" customHeight="1">
      <c r="H718" s="49"/>
      <c r="I718" s="36"/>
      <c r="J718" s="36"/>
      <c r="K718" s="49"/>
      <c r="L718" s="49"/>
      <c r="M718" s="49"/>
      <c r="O718" s="49"/>
    </row>
    <row r="719" ht="28.5" customHeight="1">
      <c r="H719" s="49"/>
      <c r="I719" s="36"/>
      <c r="J719" s="36"/>
      <c r="K719" s="49"/>
      <c r="L719" s="49"/>
      <c r="M719" s="49"/>
      <c r="O719" s="49"/>
    </row>
    <row r="720" ht="28.5" customHeight="1">
      <c r="H720" s="49"/>
      <c r="I720" s="36"/>
      <c r="J720" s="36"/>
      <c r="K720" s="49"/>
      <c r="L720" s="49"/>
      <c r="M720" s="49"/>
      <c r="O720" s="49"/>
    </row>
    <row r="721" ht="28.5" customHeight="1">
      <c r="H721" s="49"/>
      <c r="I721" s="36"/>
      <c r="J721" s="36"/>
      <c r="K721" s="49"/>
      <c r="L721" s="49"/>
      <c r="M721" s="49"/>
      <c r="O721" s="49"/>
    </row>
    <row r="722" ht="28.5" customHeight="1">
      <c r="H722" s="49"/>
      <c r="I722" s="36"/>
      <c r="J722" s="36"/>
      <c r="K722" s="49"/>
      <c r="L722" s="49"/>
      <c r="M722" s="49"/>
      <c r="O722" s="49"/>
    </row>
    <row r="723" ht="28.5" customHeight="1">
      <c r="H723" s="49"/>
      <c r="I723" s="36"/>
      <c r="J723" s="36"/>
      <c r="K723" s="49"/>
      <c r="L723" s="49"/>
      <c r="M723" s="49"/>
      <c r="O723" s="49"/>
    </row>
    <row r="724" ht="28.5" customHeight="1">
      <c r="H724" s="49"/>
      <c r="I724" s="36"/>
      <c r="J724" s="36"/>
      <c r="K724" s="49"/>
      <c r="L724" s="49"/>
      <c r="M724" s="49"/>
      <c r="O724" s="49"/>
    </row>
    <row r="725" ht="28.5" customHeight="1">
      <c r="H725" s="49"/>
      <c r="I725" s="36"/>
      <c r="J725" s="36"/>
      <c r="K725" s="49"/>
      <c r="L725" s="49"/>
      <c r="M725" s="49"/>
      <c r="O725" s="49"/>
    </row>
    <row r="726" ht="28.5" customHeight="1">
      <c r="H726" s="49"/>
      <c r="I726" s="36"/>
      <c r="J726" s="36"/>
      <c r="K726" s="49"/>
      <c r="L726" s="49"/>
      <c r="M726" s="49"/>
      <c r="O726" s="49"/>
    </row>
    <row r="727" ht="28.5" customHeight="1">
      <c r="H727" s="49"/>
      <c r="I727" s="36"/>
      <c r="J727" s="36"/>
      <c r="K727" s="49"/>
      <c r="L727" s="49"/>
      <c r="M727" s="49"/>
      <c r="O727" s="49"/>
    </row>
    <row r="728" ht="28.5" customHeight="1">
      <c r="H728" s="49"/>
      <c r="I728" s="36"/>
      <c r="J728" s="36"/>
      <c r="K728" s="49"/>
      <c r="L728" s="49"/>
      <c r="M728" s="49"/>
      <c r="O728" s="49"/>
    </row>
    <row r="729" ht="28.5" customHeight="1">
      <c r="H729" s="49"/>
      <c r="I729" s="36"/>
      <c r="J729" s="36"/>
      <c r="K729" s="49"/>
      <c r="L729" s="49"/>
      <c r="M729" s="49"/>
      <c r="O729" s="49"/>
    </row>
    <row r="730" ht="28.5" customHeight="1">
      <c r="H730" s="49"/>
      <c r="I730" s="36"/>
      <c r="J730" s="36"/>
      <c r="K730" s="49"/>
      <c r="L730" s="49"/>
      <c r="M730" s="49"/>
      <c r="O730" s="49"/>
    </row>
    <row r="731" ht="28.5" customHeight="1">
      <c r="H731" s="49"/>
      <c r="I731" s="36"/>
      <c r="J731" s="36"/>
      <c r="K731" s="49"/>
      <c r="L731" s="49"/>
      <c r="M731" s="49"/>
      <c r="O731" s="49"/>
    </row>
    <row r="732" ht="28.5" customHeight="1">
      <c r="H732" s="49"/>
      <c r="I732" s="36"/>
      <c r="J732" s="36"/>
      <c r="K732" s="49"/>
      <c r="L732" s="49"/>
      <c r="M732" s="49"/>
      <c r="O732" s="49"/>
    </row>
    <row r="733" ht="28.5" customHeight="1">
      <c r="H733" s="49"/>
      <c r="I733" s="36"/>
      <c r="J733" s="36"/>
      <c r="K733" s="49"/>
      <c r="L733" s="49"/>
      <c r="M733" s="49"/>
      <c r="O733" s="49"/>
    </row>
    <row r="734" ht="28.5" customHeight="1">
      <c r="H734" s="49"/>
      <c r="I734" s="36"/>
      <c r="J734" s="36"/>
      <c r="K734" s="49"/>
      <c r="L734" s="49"/>
      <c r="M734" s="49"/>
      <c r="O734" s="49"/>
    </row>
    <row r="735" ht="28.5" customHeight="1">
      <c r="H735" s="49"/>
      <c r="I735" s="36"/>
      <c r="J735" s="36"/>
      <c r="K735" s="49"/>
      <c r="L735" s="49"/>
      <c r="M735" s="49"/>
      <c r="O735" s="49"/>
    </row>
    <row r="736" ht="28.5" customHeight="1">
      <c r="H736" s="49"/>
      <c r="I736" s="36"/>
      <c r="J736" s="36"/>
      <c r="K736" s="49"/>
      <c r="L736" s="49"/>
      <c r="M736" s="49"/>
      <c r="O736" s="49"/>
    </row>
    <row r="737" ht="28.5" customHeight="1">
      <c r="H737" s="49"/>
      <c r="I737" s="36"/>
      <c r="J737" s="36"/>
      <c r="K737" s="49"/>
      <c r="L737" s="49"/>
      <c r="M737" s="49"/>
      <c r="O737" s="49"/>
    </row>
    <row r="738" ht="28.5" customHeight="1">
      <c r="H738" s="49"/>
      <c r="I738" s="36"/>
      <c r="J738" s="36"/>
      <c r="K738" s="49"/>
      <c r="L738" s="49"/>
      <c r="M738" s="49"/>
      <c r="O738" s="49"/>
    </row>
    <row r="739" ht="28.5" customHeight="1">
      <c r="H739" s="49"/>
      <c r="I739" s="36"/>
      <c r="J739" s="36"/>
      <c r="K739" s="49"/>
      <c r="L739" s="49"/>
      <c r="M739" s="49"/>
      <c r="O739" s="49"/>
    </row>
    <row r="740" ht="28.5" customHeight="1">
      <c r="H740" s="49"/>
      <c r="I740" s="36"/>
      <c r="J740" s="36"/>
      <c r="K740" s="49"/>
      <c r="L740" s="49"/>
      <c r="M740" s="49"/>
      <c r="O740" s="49"/>
    </row>
    <row r="741" ht="28.5" customHeight="1">
      <c r="H741" s="49"/>
      <c r="I741" s="36"/>
      <c r="J741" s="36"/>
      <c r="K741" s="49"/>
      <c r="L741" s="49"/>
      <c r="M741" s="49"/>
      <c r="O741" s="49"/>
    </row>
    <row r="742" ht="28.5" customHeight="1">
      <c r="H742" s="49"/>
      <c r="I742" s="36"/>
      <c r="J742" s="36"/>
      <c r="K742" s="49"/>
      <c r="L742" s="49"/>
      <c r="M742" s="49"/>
      <c r="O742" s="49"/>
    </row>
    <row r="743" ht="28.5" customHeight="1">
      <c r="H743" s="49"/>
      <c r="I743" s="36"/>
      <c r="J743" s="36"/>
      <c r="K743" s="49"/>
      <c r="L743" s="49"/>
      <c r="M743" s="49"/>
      <c r="O743" s="49"/>
    </row>
    <row r="744" ht="28.5" customHeight="1">
      <c r="H744" s="49"/>
      <c r="I744" s="36"/>
      <c r="J744" s="36"/>
      <c r="K744" s="49"/>
      <c r="L744" s="49"/>
      <c r="M744" s="49"/>
      <c r="O744" s="49"/>
    </row>
    <row r="745" ht="28.5" customHeight="1">
      <c r="H745" s="49"/>
      <c r="I745" s="36"/>
      <c r="J745" s="36"/>
      <c r="K745" s="49"/>
      <c r="L745" s="49"/>
      <c r="M745" s="49"/>
      <c r="O745" s="49"/>
    </row>
    <row r="746" ht="28.5" customHeight="1">
      <c r="H746" s="49"/>
      <c r="I746" s="36"/>
      <c r="J746" s="36"/>
      <c r="K746" s="49"/>
      <c r="L746" s="49"/>
      <c r="M746" s="49"/>
      <c r="O746" s="49"/>
    </row>
    <row r="747" ht="28.5" customHeight="1">
      <c r="H747" s="49"/>
      <c r="I747" s="36"/>
      <c r="J747" s="36"/>
      <c r="K747" s="49"/>
      <c r="L747" s="49"/>
      <c r="M747" s="49"/>
      <c r="O747" s="49"/>
    </row>
    <row r="748" ht="28.5" customHeight="1">
      <c r="H748" s="49"/>
      <c r="I748" s="36"/>
      <c r="J748" s="36"/>
      <c r="K748" s="49"/>
      <c r="L748" s="49"/>
      <c r="M748" s="49"/>
      <c r="O748" s="49"/>
    </row>
    <row r="749" ht="28.5" customHeight="1">
      <c r="H749" s="49"/>
      <c r="I749" s="36"/>
      <c r="J749" s="36"/>
      <c r="K749" s="49"/>
      <c r="L749" s="49"/>
      <c r="M749" s="49"/>
      <c r="O749" s="49"/>
    </row>
    <row r="750" ht="28.5" customHeight="1">
      <c r="H750" s="49"/>
      <c r="I750" s="36"/>
      <c r="J750" s="36"/>
      <c r="K750" s="49"/>
      <c r="L750" s="49"/>
      <c r="M750" s="49"/>
      <c r="O750" s="49"/>
    </row>
    <row r="751" ht="28.5" customHeight="1">
      <c r="H751" s="49"/>
      <c r="I751" s="36"/>
      <c r="J751" s="36"/>
      <c r="K751" s="49"/>
      <c r="L751" s="49"/>
      <c r="M751" s="49"/>
      <c r="O751" s="49"/>
    </row>
    <row r="752" ht="28.5" customHeight="1">
      <c r="H752" s="49"/>
      <c r="I752" s="36"/>
      <c r="J752" s="36"/>
      <c r="K752" s="49"/>
      <c r="L752" s="49"/>
      <c r="M752" s="49"/>
      <c r="O752" s="49"/>
    </row>
    <row r="753" ht="28.5" customHeight="1">
      <c r="H753" s="49"/>
      <c r="I753" s="36"/>
      <c r="J753" s="36"/>
      <c r="K753" s="49"/>
      <c r="L753" s="49"/>
      <c r="M753" s="49"/>
      <c r="O753" s="49"/>
    </row>
    <row r="754" ht="28.5" customHeight="1">
      <c r="H754" s="49"/>
      <c r="I754" s="36"/>
      <c r="J754" s="36"/>
      <c r="K754" s="49"/>
      <c r="L754" s="49"/>
      <c r="M754" s="49"/>
      <c r="O754" s="49"/>
    </row>
    <row r="755" ht="28.5" customHeight="1">
      <c r="H755" s="49"/>
      <c r="I755" s="36"/>
      <c r="J755" s="36"/>
      <c r="K755" s="49"/>
      <c r="L755" s="49"/>
      <c r="M755" s="49"/>
      <c r="O755" s="49"/>
    </row>
    <row r="756" ht="28.5" customHeight="1">
      <c r="H756" s="49"/>
      <c r="I756" s="36"/>
      <c r="J756" s="36"/>
      <c r="K756" s="49"/>
      <c r="L756" s="49"/>
      <c r="M756" s="49"/>
      <c r="O756" s="49"/>
    </row>
    <row r="757" ht="28.5" customHeight="1">
      <c r="H757" s="49"/>
      <c r="I757" s="36"/>
      <c r="J757" s="36"/>
      <c r="K757" s="49"/>
      <c r="L757" s="49"/>
      <c r="M757" s="49"/>
      <c r="O757" s="49"/>
    </row>
    <row r="758" ht="28.5" customHeight="1">
      <c r="H758" s="49"/>
      <c r="I758" s="36"/>
      <c r="J758" s="36"/>
      <c r="K758" s="49"/>
      <c r="L758" s="49"/>
      <c r="M758" s="49"/>
      <c r="O758" s="49"/>
    </row>
    <row r="759" ht="28.5" customHeight="1">
      <c r="H759" s="49"/>
      <c r="I759" s="36"/>
      <c r="J759" s="36"/>
      <c r="K759" s="49"/>
      <c r="L759" s="49"/>
      <c r="M759" s="49"/>
      <c r="O759" s="49"/>
    </row>
    <row r="760" ht="28.5" customHeight="1">
      <c r="H760" s="49"/>
      <c r="I760" s="36"/>
      <c r="J760" s="36"/>
      <c r="K760" s="49"/>
      <c r="L760" s="49"/>
      <c r="M760" s="49"/>
      <c r="O760" s="49"/>
    </row>
    <row r="761" ht="28.5" customHeight="1">
      <c r="H761" s="49"/>
      <c r="I761" s="36"/>
      <c r="J761" s="36"/>
      <c r="K761" s="49"/>
      <c r="L761" s="49"/>
      <c r="M761" s="49"/>
      <c r="O761" s="49"/>
    </row>
    <row r="762" ht="28.5" customHeight="1">
      <c r="H762" s="49"/>
      <c r="I762" s="36"/>
      <c r="J762" s="36"/>
      <c r="K762" s="49"/>
      <c r="L762" s="49"/>
      <c r="M762" s="49"/>
      <c r="O762" s="49"/>
    </row>
    <row r="763" ht="28.5" customHeight="1">
      <c r="H763" s="49"/>
      <c r="I763" s="36"/>
      <c r="J763" s="36"/>
      <c r="K763" s="49"/>
      <c r="L763" s="49"/>
      <c r="M763" s="49"/>
      <c r="O763" s="49"/>
    </row>
    <row r="764" ht="28.5" customHeight="1">
      <c r="H764" s="49"/>
      <c r="I764" s="36"/>
      <c r="J764" s="36"/>
      <c r="K764" s="49"/>
      <c r="L764" s="49"/>
      <c r="M764" s="49"/>
      <c r="O764" s="49"/>
    </row>
    <row r="765" ht="28.5" customHeight="1">
      <c r="H765" s="49"/>
      <c r="I765" s="36"/>
      <c r="J765" s="36"/>
      <c r="K765" s="49"/>
      <c r="L765" s="49"/>
      <c r="M765" s="49"/>
      <c r="O765" s="49"/>
    </row>
    <row r="766" ht="28.5" customHeight="1">
      <c r="H766" s="49"/>
      <c r="I766" s="36"/>
      <c r="J766" s="36"/>
      <c r="K766" s="49"/>
      <c r="L766" s="49"/>
      <c r="M766" s="49"/>
      <c r="O766" s="49"/>
    </row>
    <row r="767" ht="28.5" customHeight="1">
      <c r="H767" s="49"/>
      <c r="I767" s="36"/>
      <c r="J767" s="36"/>
      <c r="K767" s="49"/>
      <c r="L767" s="49"/>
      <c r="M767" s="49"/>
      <c r="O767" s="49"/>
    </row>
    <row r="768" ht="28.5" customHeight="1">
      <c r="H768" s="49"/>
      <c r="I768" s="36"/>
      <c r="J768" s="36"/>
      <c r="K768" s="49"/>
      <c r="L768" s="49"/>
      <c r="M768" s="49"/>
      <c r="O768" s="49"/>
    </row>
    <row r="769" ht="28.5" customHeight="1">
      <c r="H769" s="49"/>
      <c r="I769" s="36"/>
      <c r="J769" s="36"/>
      <c r="K769" s="49"/>
      <c r="L769" s="49"/>
      <c r="M769" s="49"/>
      <c r="O769" s="49"/>
    </row>
    <row r="770" ht="28.5" customHeight="1">
      <c r="H770" s="49"/>
      <c r="I770" s="36"/>
      <c r="J770" s="36"/>
      <c r="K770" s="49"/>
      <c r="L770" s="49"/>
      <c r="M770" s="49"/>
      <c r="O770" s="49"/>
    </row>
    <row r="771" ht="28.5" customHeight="1">
      <c r="H771" s="49"/>
      <c r="I771" s="36"/>
      <c r="J771" s="36"/>
      <c r="K771" s="49"/>
      <c r="L771" s="49"/>
      <c r="M771" s="49"/>
      <c r="O771" s="49"/>
    </row>
    <row r="772" ht="28.5" customHeight="1">
      <c r="H772" s="49"/>
      <c r="I772" s="36"/>
      <c r="J772" s="36"/>
      <c r="K772" s="49"/>
      <c r="L772" s="49"/>
      <c r="M772" s="49"/>
      <c r="O772" s="49"/>
    </row>
    <row r="773" ht="28.5" customHeight="1">
      <c r="H773" s="49"/>
      <c r="I773" s="36"/>
      <c r="J773" s="36"/>
      <c r="K773" s="49"/>
      <c r="L773" s="49"/>
      <c r="M773" s="49"/>
      <c r="O773" s="49"/>
    </row>
    <row r="774" ht="28.5" customHeight="1">
      <c r="H774" s="49"/>
      <c r="I774" s="36"/>
      <c r="J774" s="36"/>
      <c r="K774" s="49"/>
      <c r="L774" s="49"/>
      <c r="M774" s="49"/>
      <c r="O774" s="49"/>
    </row>
    <row r="775" ht="28.5" customHeight="1">
      <c r="H775" s="49"/>
      <c r="I775" s="36"/>
      <c r="J775" s="36"/>
      <c r="K775" s="49"/>
      <c r="L775" s="49"/>
      <c r="M775" s="49"/>
      <c r="O775" s="49"/>
    </row>
    <row r="776" ht="28.5" customHeight="1">
      <c r="H776" s="49"/>
      <c r="I776" s="36"/>
      <c r="J776" s="36"/>
      <c r="K776" s="49"/>
      <c r="L776" s="49"/>
      <c r="M776" s="49"/>
      <c r="O776" s="49"/>
    </row>
    <row r="777" ht="28.5" customHeight="1">
      <c r="H777" s="49"/>
      <c r="I777" s="36"/>
      <c r="J777" s="36"/>
      <c r="K777" s="49"/>
      <c r="L777" s="49"/>
      <c r="M777" s="49"/>
      <c r="O777" s="49"/>
    </row>
    <row r="778" ht="28.5" customHeight="1">
      <c r="H778" s="49"/>
      <c r="I778" s="36"/>
      <c r="J778" s="36"/>
      <c r="K778" s="49"/>
      <c r="L778" s="49"/>
      <c r="M778" s="49"/>
      <c r="O778" s="49"/>
    </row>
    <row r="779" ht="28.5" customHeight="1">
      <c r="H779" s="49"/>
      <c r="I779" s="36"/>
      <c r="J779" s="36"/>
      <c r="K779" s="49"/>
      <c r="L779" s="49"/>
      <c r="M779" s="49"/>
      <c r="O779" s="49"/>
    </row>
    <row r="780" ht="28.5" customHeight="1">
      <c r="H780" s="49"/>
      <c r="I780" s="36"/>
      <c r="J780" s="36"/>
      <c r="K780" s="49"/>
      <c r="L780" s="49"/>
      <c r="M780" s="49"/>
      <c r="O780" s="49"/>
    </row>
    <row r="781" ht="28.5" customHeight="1">
      <c r="H781" s="49"/>
      <c r="I781" s="36"/>
      <c r="J781" s="36"/>
      <c r="K781" s="49"/>
      <c r="L781" s="49"/>
      <c r="M781" s="49"/>
      <c r="O781" s="49"/>
    </row>
    <row r="782" ht="28.5" customHeight="1">
      <c r="H782" s="49"/>
      <c r="I782" s="36"/>
      <c r="J782" s="36"/>
      <c r="K782" s="49"/>
      <c r="L782" s="49"/>
      <c r="M782" s="49"/>
      <c r="O782" s="49"/>
    </row>
    <row r="783" ht="28.5" customHeight="1">
      <c r="H783" s="49"/>
      <c r="I783" s="36"/>
      <c r="J783" s="36"/>
      <c r="K783" s="49"/>
      <c r="L783" s="49"/>
      <c r="M783" s="49"/>
      <c r="O783" s="49"/>
    </row>
    <row r="784" ht="28.5" customHeight="1">
      <c r="H784" s="49"/>
      <c r="I784" s="36"/>
      <c r="J784" s="36"/>
      <c r="K784" s="49"/>
      <c r="L784" s="49"/>
      <c r="M784" s="49"/>
      <c r="O784" s="49"/>
    </row>
    <row r="785" ht="28.5" customHeight="1">
      <c r="H785" s="49"/>
      <c r="I785" s="36"/>
      <c r="J785" s="36"/>
      <c r="K785" s="49"/>
      <c r="L785" s="49"/>
      <c r="M785" s="49"/>
      <c r="O785" s="49"/>
    </row>
    <row r="786" ht="28.5" customHeight="1">
      <c r="H786" s="49"/>
      <c r="I786" s="36"/>
      <c r="J786" s="36"/>
      <c r="K786" s="49"/>
      <c r="L786" s="49"/>
      <c r="M786" s="49"/>
      <c r="O786" s="49"/>
    </row>
    <row r="787" ht="28.5" customHeight="1">
      <c r="H787" s="49"/>
      <c r="I787" s="36"/>
      <c r="J787" s="36"/>
      <c r="K787" s="49"/>
      <c r="L787" s="49"/>
      <c r="M787" s="49"/>
      <c r="O787" s="49"/>
    </row>
    <row r="788" ht="28.5" customHeight="1">
      <c r="H788" s="49"/>
      <c r="I788" s="36"/>
      <c r="J788" s="36"/>
      <c r="K788" s="49"/>
      <c r="L788" s="49"/>
      <c r="M788" s="49"/>
      <c r="O788" s="49"/>
    </row>
    <row r="789" ht="28.5" customHeight="1">
      <c r="H789" s="49"/>
      <c r="I789" s="36"/>
      <c r="J789" s="36"/>
      <c r="K789" s="49"/>
      <c r="L789" s="49"/>
      <c r="M789" s="49"/>
      <c r="O789" s="49"/>
    </row>
    <row r="790" ht="28.5" customHeight="1">
      <c r="H790" s="49"/>
      <c r="I790" s="36"/>
      <c r="J790" s="36"/>
      <c r="K790" s="49"/>
      <c r="L790" s="49"/>
      <c r="M790" s="49"/>
      <c r="O790" s="49"/>
    </row>
    <row r="791" ht="28.5" customHeight="1">
      <c r="H791" s="49"/>
      <c r="I791" s="36"/>
      <c r="J791" s="36"/>
      <c r="K791" s="49"/>
      <c r="L791" s="49"/>
      <c r="M791" s="49"/>
      <c r="O791" s="49"/>
    </row>
    <row r="792" ht="28.5" customHeight="1">
      <c r="H792" s="49"/>
      <c r="I792" s="36"/>
      <c r="J792" s="36"/>
      <c r="K792" s="49"/>
      <c r="L792" s="49"/>
      <c r="M792" s="49"/>
      <c r="O792" s="49"/>
    </row>
    <row r="793" ht="28.5" customHeight="1">
      <c r="H793" s="49"/>
      <c r="I793" s="36"/>
      <c r="J793" s="36"/>
      <c r="K793" s="49"/>
      <c r="L793" s="49"/>
      <c r="M793" s="49"/>
      <c r="O793" s="49"/>
    </row>
    <row r="794" ht="28.5" customHeight="1">
      <c r="H794" s="49"/>
      <c r="I794" s="36"/>
      <c r="J794" s="36"/>
      <c r="K794" s="49"/>
      <c r="L794" s="49"/>
      <c r="M794" s="49"/>
      <c r="O794" s="49"/>
    </row>
    <row r="795" ht="28.5" customHeight="1">
      <c r="H795" s="49"/>
      <c r="I795" s="36"/>
      <c r="J795" s="36"/>
      <c r="K795" s="49"/>
      <c r="L795" s="49"/>
      <c r="M795" s="49"/>
      <c r="O795" s="49"/>
    </row>
    <row r="796" ht="28.5" customHeight="1">
      <c r="H796" s="49"/>
      <c r="I796" s="36"/>
      <c r="J796" s="36"/>
      <c r="K796" s="49"/>
      <c r="L796" s="49"/>
      <c r="M796" s="49"/>
      <c r="O796" s="49"/>
    </row>
    <row r="797" ht="28.5" customHeight="1">
      <c r="H797" s="49"/>
      <c r="I797" s="36"/>
      <c r="J797" s="36"/>
      <c r="K797" s="49"/>
      <c r="L797" s="49"/>
      <c r="M797" s="49"/>
      <c r="O797" s="49"/>
    </row>
    <row r="798" ht="28.5" customHeight="1">
      <c r="H798" s="49"/>
      <c r="I798" s="36"/>
      <c r="J798" s="36"/>
      <c r="K798" s="49"/>
      <c r="L798" s="49"/>
      <c r="M798" s="49"/>
      <c r="O798" s="49"/>
    </row>
    <row r="799" ht="28.5" customHeight="1">
      <c r="H799" s="49"/>
      <c r="I799" s="36"/>
      <c r="J799" s="36"/>
      <c r="K799" s="49"/>
      <c r="L799" s="49"/>
      <c r="M799" s="49"/>
      <c r="O799" s="49"/>
    </row>
    <row r="800" ht="28.5" customHeight="1">
      <c r="H800" s="49"/>
      <c r="I800" s="36"/>
      <c r="J800" s="36"/>
      <c r="K800" s="49"/>
      <c r="L800" s="49"/>
      <c r="M800" s="49"/>
      <c r="O800" s="49"/>
    </row>
    <row r="801" ht="28.5" customHeight="1">
      <c r="H801" s="49"/>
      <c r="I801" s="36"/>
      <c r="J801" s="36"/>
      <c r="K801" s="49"/>
      <c r="L801" s="49"/>
      <c r="M801" s="49"/>
      <c r="O801" s="49"/>
    </row>
    <row r="802" ht="28.5" customHeight="1">
      <c r="H802" s="49"/>
      <c r="I802" s="36"/>
      <c r="J802" s="36"/>
      <c r="K802" s="49"/>
      <c r="L802" s="49"/>
      <c r="M802" s="49"/>
      <c r="O802" s="49"/>
    </row>
    <row r="803" ht="28.5" customHeight="1">
      <c r="H803" s="49"/>
      <c r="I803" s="36"/>
      <c r="J803" s="36"/>
      <c r="K803" s="49"/>
      <c r="L803" s="49"/>
      <c r="M803" s="49"/>
      <c r="O803" s="49"/>
    </row>
    <row r="804" ht="28.5" customHeight="1">
      <c r="H804" s="49"/>
      <c r="I804" s="36"/>
      <c r="J804" s="36"/>
      <c r="K804" s="49"/>
      <c r="L804" s="49"/>
      <c r="M804" s="49"/>
      <c r="O804" s="49"/>
    </row>
    <row r="805" ht="28.5" customHeight="1">
      <c r="H805" s="49"/>
      <c r="I805" s="36"/>
      <c r="J805" s="36"/>
      <c r="K805" s="49"/>
      <c r="L805" s="49"/>
      <c r="M805" s="49"/>
      <c r="O805" s="49"/>
    </row>
    <row r="806" ht="28.5" customHeight="1">
      <c r="H806" s="49"/>
      <c r="I806" s="36"/>
      <c r="J806" s="36"/>
      <c r="K806" s="49"/>
      <c r="L806" s="49"/>
      <c r="M806" s="49"/>
      <c r="O806" s="49"/>
    </row>
    <row r="807" ht="28.5" customHeight="1">
      <c r="H807" s="49"/>
      <c r="I807" s="36"/>
      <c r="J807" s="36"/>
      <c r="K807" s="49"/>
      <c r="L807" s="49"/>
      <c r="M807" s="49"/>
      <c r="O807" s="49"/>
    </row>
    <row r="808" ht="28.5" customHeight="1">
      <c r="H808" s="49"/>
      <c r="I808" s="36"/>
      <c r="J808" s="36"/>
      <c r="K808" s="49"/>
      <c r="L808" s="49"/>
      <c r="M808" s="49"/>
      <c r="O808" s="49"/>
    </row>
    <row r="809" ht="28.5" customHeight="1">
      <c r="H809" s="49"/>
      <c r="I809" s="36"/>
      <c r="J809" s="36"/>
      <c r="K809" s="49"/>
      <c r="L809" s="49"/>
      <c r="M809" s="49"/>
      <c r="O809" s="49"/>
    </row>
    <row r="810" ht="28.5" customHeight="1">
      <c r="H810" s="49"/>
      <c r="I810" s="36"/>
      <c r="J810" s="36"/>
      <c r="K810" s="49"/>
      <c r="L810" s="49"/>
      <c r="M810" s="49"/>
      <c r="O810" s="49"/>
    </row>
    <row r="811" ht="28.5" customHeight="1">
      <c r="H811" s="49"/>
      <c r="I811" s="36"/>
      <c r="J811" s="36"/>
      <c r="K811" s="49"/>
      <c r="L811" s="49"/>
      <c r="M811" s="49"/>
      <c r="O811" s="49"/>
    </row>
    <row r="812" ht="28.5" customHeight="1">
      <c r="H812" s="49"/>
      <c r="I812" s="36"/>
      <c r="J812" s="36"/>
      <c r="K812" s="49"/>
      <c r="L812" s="49"/>
      <c r="M812" s="49"/>
      <c r="O812" s="49"/>
    </row>
    <row r="813" ht="28.5" customHeight="1">
      <c r="H813" s="49"/>
      <c r="I813" s="36"/>
      <c r="J813" s="36"/>
      <c r="K813" s="49"/>
      <c r="L813" s="49"/>
      <c r="M813" s="49"/>
      <c r="O813" s="49"/>
    </row>
    <row r="814" ht="28.5" customHeight="1">
      <c r="H814" s="49"/>
      <c r="I814" s="36"/>
      <c r="J814" s="36"/>
      <c r="K814" s="49"/>
      <c r="L814" s="49"/>
      <c r="M814" s="49"/>
      <c r="O814" s="49"/>
    </row>
    <row r="815" ht="28.5" customHeight="1">
      <c r="H815" s="49"/>
      <c r="I815" s="36"/>
      <c r="J815" s="36"/>
      <c r="K815" s="49"/>
      <c r="L815" s="49"/>
      <c r="M815" s="49"/>
      <c r="O815" s="49"/>
    </row>
    <row r="816" ht="28.5" customHeight="1">
      <c r="H816" s="49"/>
      <c r="I816" s="36"/>
      <c r="J816" s="36"/>
      <c r="K816" s="49"/>
      <c r="L816" s="49"/>
      <c r="M816" s="49"/>
      <c r="O816" s="49"/>
    </row>
    <row r="817" ht="28.5" customHeight="1">
      <c r="H817" s="49"/>
      <c r="I817" s="36"/>
      <c r="J817" s="36"/>
      <c r="K817" s="49"/>
      <c r="L817" s="49"/>
      <c r="M817" s="49"/>
      <c r="O817" s="49"/>
    </row>
    <row r="818" ht="28.5" customHeight="1">
      <c r="H818" s="49"/>
      <c r="I818" s="36"/>
      <c r="J818" s="36"/>
      <c r="K818" s="49"/>
      <c r="L818" s="49"/>
      <c r="M818" s="49"/>
      <c r="O818" s="49"/>
    </row>
    <row r="819" ht="28.5" customHeight="1">
      <c r="H819" s="49"/>
      <c r="I819" s="36"/>
      <c r="J819" s="36"/>
      <c r="K819" s="49"/>
      <c r="L819" s="49"/>
      <c r="M819" s="49"/>
      <c r="O819" s="49"/>
    </row>
    <row r="820" ht="28.5" customHeight="1">
      <c r="H820" s="49"/>
      <c r="I820" s="36"/>
      <c r="J820" s="36"/>
      <c r="K820" s="49"/>
      <c r="L820" s="49"/>
      <c r="M820" s="49"/>
      <c r="O820" s="49"/>
    </row>
    <row r="821" ht="28.5" customHeight="1">
      <c r="H821" s="49"/>
      <c r="I821" s="36"/>
      <c r="J821" s="36"/>
      <c r="K821" s="49"/>
      <c r="L821" s="49"/>
      <c r="M821" s="49"/>
      <c r="O821" s="49"/>
    </row>
    <row r="822" ht="28.5" customHeight="1">
      <c r="H822" s="49"/>
      <c r="I822" s="36"/>
      <c r="J822" s="36"/>
      <c r="K822" s="49"/>
      <c r="L822" s="49"/>
      <c r="M822" s="49"/>
      <c r="O822" s="49"/>
    </row>
    <row r="823" ht="28.5" customHeight="1">
      <c r="H823" s="49"/>
      <c r="I823" s="36"/>
      <c r="J823" s="36"/>
      <c r="K823" s="49"/>
      <c r="L823" s="49"/>
      <c r="M823" s="49"/>
      <c r="O823" s="49"/>
    </row>
    <row r="824" ht="28.5" customHeight="1">
      <c r="H824" s="49"/>
      <c r="I824" s="36"/>
      <c r="J824" s="36"/>
      <c r="K824" s="49"/>
      <c r="L824" s="49"/>
      <c r="M824" s="49"/>
      <c r="O824" s="49"/>
    </row>
    <row r="825" ht="28.5" customHeight="1">
      <c r="H825" s="49"/>
      <c r="I825" s="36"/>
      <c r="J825" s="36"/>
      <c r="K825" s="49"/>
      <c r="L825" s="49"/>
      <c r="M825" s="49"/>
      <c r="O825" s="49"/>
    </row>
    <row r="826" ht="28.5" customHeight="1">
      <c r="H826" s="49"/>
      <c r="I826" s="36"/>
      <c r="J826" s="36"/>
      <c r="K826" s="49"/>
      <c r="L826" s="49"/>
      <c r="M826" s="49"/>
      <c r="O826" s="49"/>
    </row>
    <row r="827" ht="28.5" customHeight="1">
      <c r="H827" s="49"/>
      <c r="I827" s="36"/>
      <c r="J827" s="36"/>
      <c r="K827" s="49"/>
      <c r="L827" s="49"/>
      <c r="M827" s="49"/>
      <c r="O827" s="49"/>
    </row>
    <row r="828" ht="28.5" customHeight="1">
      <c r="H828" s="49"/>
      <c r="I828" s="36"/>
      <c r="J828" s="36"/>
      <c r="K828" s="49"/>
      <c r="L828" s="49"/>
      <c r="M828" s="49"/>
      <c r="O828" s="49"/>
    </row>
    <row r="829" ht="28.5" customHeight="1">
      <c r="H829" s="49"/>
      <c r="I829" s="36"/>
      <c r="J829" s="36"/>
      <c r="K829" s="49"/>
      <c r="L829" s="49"/>
      <c r="M829" s="49"/>
      <c r="O829" s="49"/>
    </row>
    <row r="830" ht="28.5" customHeight="1">
      <c r="H830" s="49"/>
      <c r="I830" s="36"/>
      <c r="J830" s="36"/>
      <c r="K830" s="49"/>
      <c r="L830" s="49"/>
      <c r="M830" s="49"/>
      <c r="O830" s="49"/>
    </row>
    <row r="831" ht="28.5" customHeight="1">
      <c r="H831" s="49"/>
      <c r="I831" s="36"/>
      <c r="J831" s="36"/>
      <c r="K831" s="49"/>
      <c r="L831" s="49"/>
      <c r="M831" s="49"/>
      <c r="O831" s="49"/>
    </row>
    <row r="832" ht="28.5" customHeight="1">
      <c r="H832" s="49"/>
      <c r="I832" s="36"/>
      <c r="J832" s="36"/>
      <c r="K832" s="49"/>
      <c r="L832" s="49"/>
      <c r="M832" s="49"/>
      <c r="O832" s="49"/>
    </row>
    <row r="833" ht="28.5" customHeight="1">
      <c r="H833" s="49"/>
      <c r="I833" s="36"/>
      <c r="J833" s="36"/>
      <c r="K833" s="49"/>
      <c r="L833" s="49"/>
      <c r="M833" s="49"/>
      <c r="O833" s="49"/>
    </row>
    <row r="834" ht="28.5" customHeight="1">
      <c r="H834" s="49"/>
      <c r="I834" s="36"/>
      <c r="J834" s="36"/>
      <c r="K834" s="49"/>
      <c r="L834" s="49"/>
      <c r="M834" s="49"/>
      <c r="O834" s="49"/>
    </row>
    <row r="835" ht="28.5" customHeight="1">
      <c r="H835" s="49"/>
      <c r="I835" s="36"/>
      <c r="J835" s="36"/>
      <c r="K835" s="49"/>
      <c r="L835" s="49"/>
      <c r="M835" s="49"/>
      <c r="O835" s="49"/>
    </row>
    <row r="836" ht="28.5" customHeight="1">
      <c r="H836" s="49"/>
      <c r="I836" s="36"/>
      <c r="J836" s="36"/>
      <c r="K836" s="49"/>
      <c r="L836" s="49"/>
      <c r="M836" s="49"/>
      <c r="O836" s="49"/>
    </row>
    <row r="837" ht="28.5" customHeight="1">
      <c r="H837" s="49"/>
      <c r="I837" s="36"/>
      <c r="J837" s="36"/>
      <c r="K837" s="49"/>
      <c r="L837" s="49"/>
      <c r="M837" s="49"/>
      <c r="O837" s="49"/>
    </row>
    <row r="838" ht="28.5" customHeight="1">
      <c r="H838" s="49"/>
      <c r="I838" s="36"/>
      <c r="J838" s="36"/>
      <c r="K838" s="49"/>
      <c r="L838" s="49"/>
      <c r="M838" s="49"/>
      <c r="O838" s="49"/>
    </row>
    <row r="839" ht="28.5" customHeight="1">
      <c r="H839" s="49"/>
      <c r="I839" s="36"/>
      <c r="J839" s="36"/>
      <c r="K839" s="49"/>
      <c r="L839" s="49"/>
      <c r="M839" s="49"/>
      <c r="O839" s="49"/>
    </row>
    <row r="840" ht="28.5" customHeight="1">
      <c r="H840" s="49"/>
      <c r="I840" s="36"/>
      <c r="J840" s="36"/>
      <c r="K840" s="49"/>
      <c r="L840" s="49"/>
      <c r="M840" s="49"/>
      <c r="O840" s="49"/>
    </row>
    <row r="841" ht="28.5" customHeight="1">
      <c r="H841" s="49"/>
      <c r="I841" s="36"/>
      <c r="J841" s="36"/>
      <c r="K841" s="49"/>
      <c r="L841" s="49"/>
      <c r="M841" s="49"/>
      <c r="O841" s="49"/>
    </row>
    <row r="842" ht="28.5" customHeight="1">
      <c r="H842" s="49"/>
      <c r="I842" s="36"/>
      <c r="J842" s="36"/>
      <c r="K842" s="49"/>
      <c r="L842" s="49"/>
      <c r="M842" s="49"/>
      <c r="O842" s="49"/>
    </row>
    <row r="843" ht="28.5" customHeight="1">
      <c r="H843" s="49"/>
      <c r="I843" s="36"/>
      <c r="J843" s="36"/>
      <c r="K843" s="49"/>
      <c r="L843" s="49"/>
      <c r="M843" s="49"/>
      <c r="O843" s="49"/>
    </row>
    <row r="844" ht="28.5" customHeight="1">
      <c r="H844" s="49"/>
      <c r="I844" s="36"/>
      <c r="J844" s="36"/>
      <c r="K844" s="49"/>
      <c r="L844" s="49"/>
      <c r="M844" s="49"/>
      <c r="O844" s="49"/>
    </row>
    <row r="845" ht="28.5" customHeight="1">
      <c r="H845" s="49"/>
      <c r="I845" s="36"/>
      <c r="J845" s="36"/>
      <c r="K845" s="49"/>
      <c r="L845" s="49"/>
      <c r="M845" s="49"/>
      <c r="O845" s="49"/>
    </row>
    <row r="846" ht="28.5" customHeight="1">
      <c r="H846" s="49"/>
      <c r="I846" s="36"/>
      <c r="J846" s="36"/>
      <c r="K846" s="49"/>
      <c r="L846" s="49"/>
      <c r="M846" s="49"/>
      <c r="O846" s="49"/>
    </row>
    <row r="847" ht="28.5" customHeight="1">
      <c r="H847" s="49"/>
      <c r="I847" s="36"/>
      <c r="J847" s="36"/>
      <c r="K847" s="49"/>
      <c r="L847" s="49"/>
      <c r="M847" s="49"/>
      <c r="O847" s="49"/>
    </row>
    <row r="848" ht="28.5" customHeight="1">
      <c r="H848" s="49"/>
      <c r="I848" s="36"/>
      <c r="J848" s="36"/>
      <c r="K848" s="49"/>
      <c r="L848" s="49"/>
      <c r="M848" s="49"/>
      <c r="O848" s="49"/>
    </row>
    <row r="849" ht="28.5" customHeight="1">
      <c r="H849" s="49"/>
      <c r="I849" s="36"/>
      <c r="J849" s="36"/>
      <c r="K849" s="49"/>
      <c r="L849" s="49"/>
      <c r="M849" s="49"/>
      <c r="O849" s="49"/>
    </row>
    <row r="850" ht="28.5" customHeight="1">
      <c r="H850" s="49"/>
      <c r="I850" s="36"/>
      <c r="J850" s="36"/>
      <c r="K850" s="49"/>
      <c r="L850" s="49"/>
      <c r="M850" s="49"/>
      <c r="O850" s="49"/>
    </row>
    <row r="851" ht="28.5" customHeight="1">
      <c r="H851" s="49"/>
      <c r="I851" s="36"/>
      <c r="J851" s="36"/>
      <c r="K851" s="49"/>
      <c r="L851" s="49"/>
      <c r="M851" s="49"/>
      <c r="O851" s="49"/>
    </row>
    <row r="852" ht="28.5" customHeight="1">
      <c r="H852" s="49"/>
      <c r="I852" s="36"/>
      <c r="J852" s="36"/>
      <c r="K852" s="49"/>
      <c r="L852" s="49"/>
      <c r="M852" s="49"/>
      <c r="O852" s="49"/>
    </row>
    <row r="853" ht="28.5" customHeight="1">
      <c r="H853" s="49"/>
      <c r="I853" s="36"/>
      <c r="J853" s="36"/>
      <c r="K853" s="49"/>
      <c r="L853" s="49"/>
      <c r="M853" s="49"/>
      <c r="O853" s="49"/>
    </row>
    <row r="854" ht="28.5" customHeight="1">
      <c r="H854" s="49"/>
      <c r="I854" s="36"/>
      <c r="J854" s="36"/>
      <c r="K854" s="49"/>
      <c r="L854" s="49"/>
      <c r="M854" s="49"/>
      <c r="O854" s="49"/>
    </row>
    <row r="855" ht="28.5" customHeight="1">
      <c r="H855" s="49"/>
      <c r="I855" s="36"/>
      <c r="J855" s="36"/>
      <c r="K855" s="49"/>
      <c r="L855" s="49"/>
      <c r="M855" s="49"/>
      <c r="O855" s="49"/>
    </row>
    <row r="856" ht="28.5" customHeight="1">
      <c r="H856" s="49"/>
      <c r="I856" s="36"/>
      <c r="J856" s="36"/>
      <c r="K856" s="49"/>
      <c r="L856" s="49"/>
      <c r="M856" s="49"/>
      <c r="O856" s="49"/>
    </row>
    <row r="857" ht="28.5" customHeight="1">
      <c r="H857" s="49"/>
      <c r="I857" s="36"/>
      <c r="J857" s="36"/>
      <c r="K857" s="49"/>
      <c r="L857" s="49"/>
      <c r="M857" s="49"/>
      <c r="O857" s="49"/>
    </row>
    <row r="858" ht="28.5" customHeight="1">
      <c r="H858" s="49"/>
      <c r="I858" s="36"/>
      <c r="J858" s="36"/>
      <c r="K858" s="49"/>
      <c r="L858" s="49"/>
      <c r="M858" s="49"/>
      <c r="O858" s="49"/>
    </row>
    <row r="859" ht="28.5" customHeight="1">
      <c r="H859" s="49"/>
      <c r="I859" s="36"/>
      <c r="J859" s="36"/>
      <c r="K859" s="49"/>
      <c r="L859" s="49"/>
      <c r="M859" s="49"/>
      <c r="O859" s="49"/>
    </row>
    <row r="860" ht="28.5" customHeight="1">
      <c r="H860" s="49"/>
      <c r="I860" s="36"/>
      <c r="J860" s="36"/>
      <c r="K860" s="49"/>
      <c r="L860" s="49"/>
      <c r="M860" s="49"/>
      <c r="O860" s="49"/>
    </row>
    <row r="861" ht="28.5" customHeight="1">
      <c r="H861" s="49"/>
      <c r="I861" s="36"/>
      <c r="J861" s="36"/>
      <c r="K861" s="49"/>
      <c r="L861" s="49"/>
      <c r="M861" s="49"/>
      <c r="O861" s="49"/>
    </row>
    <row r="862" ht="28.5" customHeight="1">
      <c r="H862" s="49"/>
      <c r="I862" s="36"/>
      <c r="J862" s="36"/>
      <c r="K862" s="49"/>
      <c r="L862" s="49"/>
      <c r="M862" s="49"/>
      <c r="O862" s="49"/>
    </row>
    <row r="863" ht="28.5" customHeight="1">
      <c r="H863" s="49"/>
      <c r="I863" s="36"/>
      <c r="J863" s="36"/>
      <c r="K863" s="49"/>
      <c r="L863" s="49"/>
      <c r="M863" s="49"/>
      <c r="O863" s="49"/>
    </row>
    <row r="864" ht="28.5" customHeight="1">
      <c r="H864" s="49"/>
      <c r="I864" s="36"/>
      <c r="J864" s="36"/>
      <c r="K864" s="49"/>
      <c r="L864" s="49"/>
      <c r="M864" s="49"/>
      <c r="O864" s="49"/>
    </row>
    <row r="865" ht="28.5" customHeight="1">
      <c r="H865" s="49"/>
      <c r="I865" s="36"/>
      <c r="J865" s="36"/>
      <c r="K865" s="49"/>
      <c r="L865" s="49"/>
      <c r="M865" s="49"/>
      <c r="O865" s="49"/>
    </row>
    <row r="866" ht="28.5" customHeight="1">
      <c r="H866" s="49"/>
      <c r="I866" s="36"/>
      <c r="J866" s="36"/>
      <c r="K866" s="49"/>
      <c r="L866" s="49"/>
      <c r="M866" s="49"/>
      <c r="O866" s="49"/>
    </row>
    <row r="867" ht="28.5" customHeight="1">
      <c r="H867" s="49"/>
      <c r="I867" s="36"/>
      <c r="J867" s="36"/>
      <c r="K867" s="49"/>
      <c r="L867" s="49"/>
      <c r="M867" s="49"/>
      <c r="O867" s="49"/>
    </row>
    <row r="868" ht="28.5" customHeight="1">
      <c r="H868" s="49"/>
      <c r="I868" s="36"/>
      <c r="J868" s="36"/>
      <c r="K868" s="49"/>
      <c r="L868" s="49"/>
      <c r="M868" s="49"/>
      <c r="O868" s="49"/>
    </row>
    <row r="869" ht="28.5" customHeight="1">
      <c r="H869" s="49"/>
      <c r="I869" s="36"/>
      <c r="J869" s="36"/>
      <c r="K869" s="49"/>
      <c r="L869" s="49"/>
      <c r="M869" s="49"/>
      <c r="O869" s="49"/>
    </row>
    <row r="870" ht="28.5" customHeight="1">
      <c r="H870" s="49"/>
      <c r="I870" s="36"/>
      <c r="J870" s="36"/>
      <c r="K870" s="49"/>
      <c r="L870" s="49"/>
      <c r="M870" s="49"/>
      <c r="O870" s="49"/>
    </row>
    <row r="871" ht="28.5" customHeight="1">
      <c r="H871" s="49"/>
      <c r="I871" s="36"/>
      <c r="J871" s="36"/>
      <c r="K871" s="49"/>
      <c r="L871" s="49"/>
      <c r="M871" s="49"/>
      <c r="O871" s="49"/>
    </row>
    <row r="872" ht="28.5" customHeight="1">
      <c r="H872" s="49"/>
      <c r="I872" s="36"/>
      <c r="J872" s="36"/>
      <c r="K872" s="49"/>
      <c r="L872" s="49"/>
      <c r="M872" s="49"/>
      <c r="O872" s="49"/>
    </row>
    <row r="873" ht="28.5" customHeight="1">
      <c r="H873" s="49"/>
      <c r="I873" s="36"/>
      <c r="J873" s="36"/>
      <c r="K873" s="49"/>
      <c r="L873" s="49"/>
      <c r="M873" s="49"/>
      <c r="O873" s="49"/>
    </row>
    <row r="874" ht="28.5" customHeight="1">
      <c r="H874" s="49"/>
      <c r="I874" s="36"/>
      <c r="J874" s="36"/>
      <c r="K874" s="49"/>
      <c r="L874" s="49"/>
      <c r="M874" s="49"/>
      <c r="O874" s="49"/>
    </row>
    <row r="875" ht="28.5" customHeight="1">
      <c r="H875" s="49"/>
      <c r="I875" s="36"/>
      <c r="J875" s="36"/>
      <c r="K875" s="49"/>
      <c r="L875" s="49"/>
      <c r="M875" s="49"/>
      <c r="O875" s="49"/>
    </row>
    <row r="876" ht="28.5" customHeight="1">
      <c r="H876" s="49"/>
      <c r="I876" s="36"/>
      <c r="J876" s="36"/>
      <c r="K876" s="49"/>
      <c r="L876" s="49"/>
      <c r="M876" s="49"/>
      <c r="O876" s="49"/>
    </row>
    <row r="877" ht="28.5" customHeight="1">
      <c r="H877" s="49"/>
      <c r="I877" s="36"/>
      <c r="J877" s="36"/>
      <c r="K877" s="49"/>
      <c r="L877" s="49"/>
      <c r="M877" s="49"/>
      <c r="O877" s="49"/>
    </row>
    <row r="878" ht="28.5" customHeight="1">
      <c r="H878" s="49"/>
      <c r="I878" s="36"/>
      <c r="J878" s="36"/>
      <c r="K878" s="49"/>
      <c r="L878" s="49"/>
      <c r="M878" s="49"/>
      <c r="O878" s="49"/>
    </row>
    <row r="879" ht="28.5" customHeight="1">
      <c r="H879" s="49"/>
      <c r="I879" s="36"/>
      <c r="J879" s="36"/>
      <c r="K879" s="49"/>
      <c r="L879" s="49"/>
      <c r="M879" s="49"/>
      <c r="O879" s="49"/>
    </row>
    <row r="880" ht="28.5" customHeight="1">
      <c r="H880" s="49"/>
      <c r="I880" s="36"/>
      <c r="J880" s="36"/>
      <c r="K880" s="49"/>
      <c r="L880" s="49"/>
      <c r="M880" s="49"/>
      <c r="O880" s="49"/>
    </row>
    <row r="881" ht="28.5" customHeight="1">
      <c r="H881" s="49"/>
      <c r="I881" s="36"/>
      <c r="J881" s="36"/>
      <c r="K881" s="49"/>
      <c r="L881" s="49"/>
      <c r="M881" s="49"/>
      <c r="O881" s="49"/>
    </row>
    <row r="882" ht="28.5" customHeight="1">
      <c r="H882" s="49"/>
      <c r="I882" s="36"/>
      <c r="J882" s="36"/>
      <c r="K882" s="49"/>
      <c r="L882" s="49"/>
      <c r="M882" s="49"/>
      <c r="O882" s="49"/>
    </row>
    <row r="883" ht="28.5" customHeight="1">
      <c r="H883" s="49"/>
      <c r="I883" s="36"/>
      <c r="J883" s="36"/>
      <c r="K883" s="49"/>
      <c r="L883" s="49"/>
      <c r="M883" s="49"/>
      <c r="O883" s="49"/>
    </row>
    <row r="884" ht="28.5" customHeight="1">
      <c r="H884" s="49"/>
      <c r="I884" s="36"/>
      <c r="J884" s="36"/>
      <c r="K884" s="49"/>
      <c r="L884" s="49"/>
      <c r="M884" s="49"/>
      <c r="O884" s="49"/>
    </row>
    <row r="885" ht="28.5" customHeight="1">
      <c r="H885" s="49"/>
      <c r="I885" s="36"/>
      <c r="J885" s="36"/>
      <c r="K885" s="49"/>
      <c r="L885" s="49"/>
      <c r="M885" s="49"/>
      <c r="O885" s="49"/>
    </row>
    <row r="886" ht="28.5" customHeight="1">
      <c r="H886" s="49"/>
      <c r="I886" s="36"/>
      <c r="J886" s="36"/>
      <c r="K886" s="49"/>
      <c r="L886" s="49"/>
      <c r="M886" s="49"/>
      <c r="O886" s="49"/>
    </row>
    <row r="887" ht="28.5" customHeight="1">
      <c r="H887" s="49"/>
      <c r="I887" s="36"/>
      <c r="J887" s="36"/>
      <c r="K887" s="49"/>
      <c r="L887" s="49"/>
      <c r="M887" s="49"/>
      <c r="O887" s="49"/>
    </row>
    <row r="888" ht="28.5" customHeight="1">
      <c r="H888" s="49"/>
      <c r="I888" s="36"/>
      <c r="J888" s="36"/>
      <c r="K888" s="49"/>
      <c r="L888" s="49"/>
      <c r="M888" s="49"/>
      <c r="O888" s="49"/>
    </row>
    <row r="889" ht="28.5" customHeight="1">
      <c r="H889" s="49"/>
      <c r="I889" s="36"/>
      <c r="J889" s="36"/>
      <c r="K889" s="49"/>
      <c r="L889" s="49"/>
      <c r="M889" s="49"/>
      <c r="O889" s="49"/>
    </row>
    <row r="890" ht="28.5" customHeight="1">
      <c r="H890" s="49"/>
      <c r="I890" s="36"/>
      <c r="J890" s="36"/>
      <c r="K890" s="49"/>
      <c r="L890" s="49"/>
      <c r="M890" s="49"/>
      <c r="O890" s="49"/>
    </row>
    <row r="891" ht="28.5" customHeight="1">
      <c r="H891" s="49"/>
      <c r="I891" s="36"/>
      <c r="J891" s="36"/>
      <c r="K891" s="49"/>
      <c r="L891" s="49"/>
      <c r="M891" s="49"/>
      <c r="O891" s="49"/>
    </row>
    <row r="892" ht="28.5" customHeight="1">
      <c r="H892" s="49"/>
      <c r="I892" s="36"/>
      <c r="J892" s="36"/>
      <c r="K892" s="49"/>
      <c r="L892" s="49"/>
      <c r="M892" s="49"/>
      <c r="O892" s="49"/>
    </row>
    <row r="893" ht="28.5" customHeight="1">
      <c r="H893" s="49"/>
      <c r="I893" s="36"/>
      <c r="J893" s="36"/>
      <c r="K893" s="49"/>
      <c r="L893" s="49"/>
      <c r="M893" s="49"/>
      <c r="O893" s="49"/>
    </row>
    <row r="894" ht="28.5" customHeight="1">
      <c r="H894" s="49"/>
      <c r="I894" s="36"/>
      <c r="J894" s="36"/>
      <c r="K894" s="49"/>
      <c r="L894" s="49"/>
      <c r="M894" s="49"/>
      <c r="O894" s="49"/>
    </row>
    <row r="895" ht="28.5" customHeight="1">
      <c r="H895" s="49"/>
      <c r="I895" s="36"/>
      <c r="J895" s="36"/>
      <c r="K895" s="49"/>
      <c r="L895" s="49"/>
      <c r="M895" s="49"/>
      <c r="O895" s="49"/>
    </row>
    <row r="896" ht="28.5" customHeight="1">
      <c r="H896" s="49"/>
      <c r="I896" s="36"/>
      <c r="J896" s="36"/>
      <c r="K896" s="49"/>
      <c r="L896" s="49"/>
      <c r="M896" s="49"/>
      <c r="O896" s="49"/>
    </row>
    <row r="897" ht="28.5" customHeight="1">
      <c r="H897" s="49"/>
      <c r="I897" s="36"/>
      <c r="J897" s="36"/>
      <c r="K897" s="49"/>
      <c r="L897" s="49"/>
      <c r="M897" s="49"/>
      <c r="O897" s="49"/>
    </row>
    <row r="898" ht="28.5" customHeight="1">
      <c r="H898" s="49"/>
      <c r="I898" s="36"/>
      <c r="J898" s="36"/>
      <c r="K898" s="49"/>
      <c r="L898" s="49"/>
      <c r="M898" s="49"/>
      <c r="O898" s="49"/>
    </row>
    <row r="899" ht="28.5" customHeight="1">
      <c r="H899" s="49"/>
      <c r="I899" s="36"/>
      <c r="J899" s="36"/>
      <c r="K899" s="49"/>
      <c r="L899" s="49"/>
      <c r="M899" s="49"/>
      <c r="O899" s="49"/>
    </row>
    <row r="900" ht="28.5" customHeight="1">
      <c r="H900" s="49"/>
      <c r="I900" s="36"/>
      <c r="J900" s="36"/>
      <c r="K900" s="49"/>
      <c r="L900" s="49"/>
      <c r="M900" s="49"/>
      <c r="O900" s="49"/>
    </row>
    <row r="901" ht="28.5" customHeight="1">
      <c r="H901" s="49"/>
      <c r="I901" s="36"/>
      <c r="J901" s="36"/>
      <c r="K901" s="49"/>
      <c r="L901" s="49"/>
      <c r="M901" s="49"/>
      <c r="O901" s="49"/>
    </row>
    <row r="902" ht="28.5" customHeight="1">
      <c r="H902" s="49"/>
      <c r="I902" s="36"/>
      <c r="J902" s="36"/>
      <c r="K902" s="49"/>
      <c r="L902" s="49"/>
      <c r="M902" s="49"/>
      <c r="O902" s="49"/>
    </row>
    <row r="903" ht="28.5" customHeight="1">
      <c r="H903" s="49"/>
      <c r="I903" s="36"/>
      <c r="J903" s="36"/>
      <c r="K903" s="49"/>
      <c r="L903" s="49"/>
      <c r="M903" s="49"/>
      <c r="O903" s="49"/>
    </row>
    <row r="904" ht="28.5" customHeight="1">
      <c r="H904" s="49"/>
      <c r="I904" s="36"/>
      <c r="J904" s="36"/>
      <c r="K904" s="49"/>
      <c r="L904" s="49"/>
      <c r="M904" s="49"/>
      <c r="O904" s="49"/>
    </row>
    <row r="905" ht="28.5" customHeight="1">
      <c r="H905" s="49"/>
      <c r="I905" s="36"/>
      <c r="J905" s="36"/>
      <c r="K905" s="49"/>
      <c r="L905" s="49"/>
      <c r="M905" s="49"/>
      <c r="O905" s="49"/>
    </row>
    <row r="906" ht="28.5" customHeight="1">
      <c r="H906" s="49"/>
      <c r="I906" s="36"/>
      <c r="J906" s="36"/>
      <c r="K906" s="49"/>
      <c r="L906" s="49"/>
      <c r="M906" s="49"/>
      <c r="O906" s="49"/>
    </row>
    <row r="907" ht="28.5" customHeight="1">
      <c r="H907" s="49"/>
      <c r="I907" s="36"/>
      <c r="J907" s="36"/>
      <c r="K907" s="49"/>
      <c r="L907" s="49"/>
      <c r="M907" s="49"/>
      <c r="O907" s="49"/>
    </row>
    <row r="908" ht="28.5" customHeight="1">
      <c r="H908" s="49"/>
      <c r="I908" s="36"/>
      <c r="J908" s="36"/>
      <c r="K908" s="49"/>
      <c r="L908" s="49"/>
      <c r="M908" s="49"/>
      <c r="O908" s="49"/>
    </row>
    <row r="909" ht="28.5" customHeight="1">
      <c r="H909" s="49"/>
      <c r="I909" s="36"/>
      <c r="J909" s="36"/>
      <c r="K909" s="49"/>
      <c r="L909" s="49"/>
      <c r="M909" s="49"/>
      <c r="O909" s="49"/>
    </row>
    <row r="910" ht="28.5" customHeight="1">
      <c r="H910" s="49"/>
      <c r="I910" s="36"/>
      <c r="J910" s="36"/>
      <c r="K910" s="49"/>
      <c r="L910" s="49"/>
      <c r="M910" s="49"/>
      <c r="O910" s="49"/>
    </row>
    <row r="911" ht="28.5" customHeight="1">
      <c r="H911" s="49"/>
      <c r="I911" s="36"/>
      <c r="J911" s="36"/>
      <c r="K911" s="49"/>
      <c r="L911" s="49"/>
      <c r="M911" s="49"/>
      <c r="O911" s="49"/>
    </row>
    <row r="912" ht="28.5" customHeight="1">
      <c r="H912" s="49"/>
      <c r="I912" s="36"/>
      <c r="J912" s="36"/>
      <c r="K912" s="49"/>
      <c r="L912" s="49"/>
      <c r="M912" s="49"/>
      <c r="O912" s="49"/>
    </row>
    <row r="913" ht="28.5" customHeight="1">
      <c r="H913" s="49"/>
      <c r="I913" s="36"/>
      <c r="J913" s="36"/>
      <c r="K913" s="49"/>
      <c r="L913" s="49"/>
      <c r="M913" s="49"/>
      <c r="O913" s="49"/>
    </row>
    <row r="914" ht="28.5" customHeight="1">
      <c r="H914" s="49"/>
      <c r="I914" s="36"/>
      <c r="J914" s="36"/>
      <c r="K914" s="49"/>
      <c r="L914" s="49"/>
      <c r="M914" s="49"/>
      <c r="O914" s="49"/>
    </row>
    <row r="915" ht="28.5" customHeight="1">
      <c r="H915" s="49"/>
      <c r="I915" s="36"/>
      <c r="J915" s="36"/>
      <c r="K915" s="49"/>
      <c r="L915" s="49"/>
      <c r="M915" s="49"/>
      <c r="O915" s="49"/>
    </row>
    <row r="916" ht="28.5" customHeight="1">
      <c r="H916" s="49"/>
      <c r="I916" s="36"/>
      <c r="J916" s="36"/>
      <c r="K916" s="49"/>
      <c r="L916" s="49"/>
      <c r="M916" s="49"/>
      <c r="O916" s="49"/>
    </row>
    <row r="917" ht="28.5" customHeight="1">
      <c r="H917" s="49"/>
      <c r="I917" s="36"/>
      <c r="J917" s="36"/>
      <c r="K917" s="49"/>
      <c r="L917" s="49"/>
      <c r="M917" s="49"/>
      <c r="O917" s="49"/>
    </row>
    <row r="918" ht="28.5" customHeight="1">
      <c r="H918" s="49"/>
      <c r="I918" s="36"/>
      <c r="J918" s="36"/>
      <c r="K918" s="49"/>
      <c r="L918" s="49"/>
      <c r="M918" s="49"/>
      <c r="O918" s="49"/>
    </row>
    <row r="919" ht="28.5" customHeight="1">
      <c r="H919" s="49"/>
      <c r="I919" s="36"/>
      <c r="J919" s="36"/>
      <c r="K919" s="49"/>
      <c r="L919" s="49"/>
      <c r="M919" s="49"/>
      <c r="O919" s="49"/>
    </row>
    <row r="920" ht="28.5" customHeight="1">
      <c r="H920" s="49"/>
      <c r="I920" s="36"/>
      <c r="J920" s="36"/>
      <c r="K920" s="49"/>
      <c r="L920" s="49"/>
      <c r="M920" s="49"/>
      <c r="O920" s="49"/>
    </row>
    <row r="921" ht="28.5" customHeight="1">
      <c r="H921" s="49"/>
      <c r="I921" s="36"/>
      <c r="J921" s="36"/>
      <c r="K921" s="49"/>
      <c r="L921" s="49"/>
      <c r="M921" s="49"/>
      <c r="O921" s="49"/>
    </row>
    <row r="922" ht="28.5" customHeight="1">
      <c r="H922" s="49"/>
      <c r="I922" s="36"/>
      <c r="J922" s="36"/>
      <c r="K922" s="49"/>
      <c r="L922" s="49"/>
      <c r="M922" s="49"/>
      <c r="O922" s="49"/>
    </row>
    <row r="923" ht="28.5" customHeight="1">
      <c r="H923" s="49"/>
      <c r="I923" s="36"/>
      <c r="J923" s="36"/>
      <c r="K923" s="49"/>
      <c r="L923" s="49"/>
      <c r="M923" s="49"/>
      <c r="O923" s="49"/>
    </row>
    <row r="924" ht="28.5" customHeight="1">
      <c r="H924" s="49"/>
      <c r="I924" s="36"/>
      <c r="J924" s="36"/>
      <c r="K924" s="49"/>
      <c r="L924" s="49"/>
      <c r="M924" s="49"/>
      <c r="O924" s="49"/>
    </row>
    <row r="925" ht="28.5" customHeight="1">
      <c r="H925" s="49"/>
      <c r="I925" s="36"/>
      <c r="J925" s="36"/>
      <c r="K925" s="49"/>
      <c r="L925" s="49"/>
      <c r="M925" s="49"/>
      <c r="O925" s="49"/>
    </row>
    <row r="926" ht="28.5" customHeight="1">
      <c r="H926" s="49"/>
      <c r="I926" s="36"/>
      <c r="J926" s="36"/>
      <c r="K926" s="49"/>
      <c r="L926" s="49"/>
      <c r="M926" s="49"/>
      <c r="O926" s="49"/>
    </row>
    <row r="927" ht="28.5" customHeight="1">
      <c r="H927" s="49"/>
      <c r="I927" s="36"/>
      <c r="J927" s="36"/>
      <c r="K927" s="49"/>
      <c r="L927" s="49"/>
      <c r="M927" s="49"/>
      <c r="O927" s="49"/>
    </row>
    <row r="928" ht="28.5" customHeight="1">
      <c r="H928" s="49"/>
      <c r="I928" s="36"/>
      <c r="J928" s="36"/>
      <c r="K928" s="49"/>
      <c r="L928" s="49"/>
      <c r="M928" s="49"/>
      <c r="O928" s="49"/>
    </row>
    <row r="929" ht="28.5" customHeight="1">
      <c r="H929" s="49"/>
      <c r="I929" s="36"/>
      <c r="J929" s="36"/>
      <c r="K929" s="49"/>
      <c r="L929" s="49"/>
      <c r="M929" s="49"/>
      <c r="O929" s="49"/>
    </row>
    <row r="930" ht="28.5" customHeight="1">
      <c r="H930" s="49"/>
      <c r="I930" s="36"/>
      <c r="J930" s="36"/>
      <c r="K930" s="49"/>
      <c r="L930" s="49"/>
      <c r="M930" s="49"/>
      <c r="O930" s="49"/>
    </row>
    <row r="931" ht="28.5" customHeight="1">
      <c r="H931" s="49"/>
      <c r="I931" s="36"/>
      <c r="J931" s="36"/>
      <c r="K931" s="49"/>
      <c r="L931" s="49"/>
      <c r="M931" s="49"/>
      <c r="O931" s="49"/>
    </row>
    <row r="932" ht="28.5" customHeight="1">
      <c r="H932" s="49"/>
      <c r="I932" s="36"/>
      <c r="J932" s="36"/>
      <c r="K932" s="49"/>
      <c r="L932" s="49"/>
      <c r="M932" s="49"/>
      <c r="O932" s="49"/>
    </row>
    <row r="933" ht="28.5" customHeight="1">
      <c r="H933" s="49"/>
      <c r="I933" s="36"/>
      <c r="J933" s="36"/>
      <c r="K933" s="49"/>
      <c r="L933" s="49"/>
      <c r="M933" s="49"/>
      <c r="O933" s="49"/>
    </row>
    <row r="934" ht="28.5" customHeight="1">
      <c r="H934" s="49"/>
      <c r="I934" s="36"/>
      <c r="J934" s="36"/>
      <c r="K934" s="49"/>
      <c r="L934" s="49"/>
      <c r="M934" s="49"/>
      <c r="O934" s="49"/>
    </row>
    <row r="935" ht="28.5" customHeight="1">
      <c r="H935" s="49"/>
      <c r="I935" s="36"/>
      <c r="J935" s="36"/>
      <c r="K935" s="49"/>
      <c r="L935" s="49"/>
      <c r="M935" s="49"/>
      <c r="O935" s="49"/>
    </row>
    <row r="936" ht="28.5" customHeight="1">
      <c r="H936" s="49"/>
      <c r="I936" s="36"/>
      <c r="J936" s="36"/>
      <c r="K936" s="49"/>
      <c r="L936" s="49"/>
      <c r="M936" s="49"/>
      <c r="O936" s="49"/>
    </row>
    <row r="937" ht="28.5" customHeight="1">
      <c r="H937" s="49"/>
      <c r="I937" s="36"/>
      <c r="J937" s="36"/>
      <c r="K937" s="49"/>
      <c r="L937" s="49"/>
      <c r="M937" s="49"/>
      <c r="O937" s="49"/>
    </row>
    <row r="938" ht="28.5" customHeight="1">
      <c r="H938" s="49"/>
      <c r="I938" s="36"/>
      <c r="J938" s="36"/>
      <c r="K938" s="49"/>
      <c r="L938" s="49"/>
      <c r="M938" s="49"/>
      <c r="O938" s="49"/>
    </row>
    <row r="939" ht="28.5" customHeight="1">
      <c r="H939" s="49"/>
      <c r="I939" s="36"/>
      <c r="J939" s="36"/>
      <c r="K939" s="49"/>
      <c r="L939" s="49"/>
      <c r="M939" s="49"/>
      <c r="O939" s="49"/>
    </row>
    <row r="940" ht="28.5" customHeight="1">
      <c r="H940" s="49"/>
      <c r="I940" s="36"/>
      <c r="J940" s="36"/>
      <c r="K940" s="49"/>
      <c r="L940" s="49"/>
      <c r="M940" s="49"/>
      <c r="O940" s="49"/>
    </row>
    <row r="941" ht="28.5" customHeight="1">
      <c r="H941" s="49"/>
      <c r="I941" s="36"/>
      <c r="J941" s="36"/>
      <c r="K941" s="49"/>
      <c r="L941" s="49"/>
      <c r="M941" s="49"/>
      <c r="O941" s="49"/>
    </row>
    <row r="942" ht="28.5" customHeight="1">
      <c r="H942" s="49"/>
      <c r="I942" s="36"/>
      <c r="J942" s="36"/>
      <c r="K942" s="49"/>
      <c r="L942" s="49"/>
      <c r="M942" s="49"/>
      <c r="O942" s="49"/>
    </row>
    <row r="943" ht="28.5" customHeight="1">
      <c r="H943" s="49"/>
      <c r="I943" s="36"/>
      <c r="J943" s="36"/>
      <c r="K943" s="49"/>
      <c r="L943" s="49"/>
      <c r="M943" s="49"/>
      <c r="O943" s="49"/>
    </row>
    <row r="944" ht="28.5" customHeight="1">
      <c r="H944" s="49"/>
      <c r="I944" s="36"/>
      <c r="J944" s="36"/>
      <c r="K944" s="49"/>
      <c r="L944" s="49"/>
      <c r="M944" s="49"/>
      <c r="O944" s="49"/>
    </row>
    <row r="945" ht="28.5" customHeight="1">
      <c r="H945" s="49"/>
      <c r="I945" s="36"/>
      <c r="J945" s="36"/>
      <c r="K945" s="49"/>
      <c r="L945" s="49"/>
      <c r="M945" s="49"/>
      <c r="O945" s="49"/>
    </row>
    <row r="946" ht="28.5" customHeight="1">
      <c r="H946" s="49"/>
      <c r="I946" s="36"/>
      <c r="J946" s="36"/>
      <c r="K946" s="49"/>
      <c r="L946" s="49"/>
      <c r="M946" s="49"/>
      <c r="O946" s="49"/>
    </row>
    <row r="947" ht="28.5" customHeight="1">
      <c r="H947" s="49"/>
      <c r="I947" s="36"/>
      <c r="J947" s="36"/>
      <c r="K947" s="49"/>
      <c r="L947" s="49"/>
      <c r="M947" s="49"/>
      <c r="O947" s="49"/>
    </row>
    <row r="948" ht="28.5" customHeight="1">
      <c r="H948" s="49"/>
      <c r="I948" s="36"/>
      <c r="J948" s="36"/>
      <c r="K948" s="49"/>
      <c r="L948" s="49"/>
      <c r="M948" s="49"/>
      <c r="O948" s="49"/>
    </row>
    <row r="949" ht="28.5" customHeight="1">
      <c r="H949" s="49"/>
      <c r="I949" s="36"/>
      <c r="J949" s="36"/>
      <c r="K949" s="49"/>
      <c r="L949" s="49"/>
      <c r="M949" s="49"/>
      <c r="O949" s="49"/>
    </row>
    <row r="950" ht="28.5" customHeight="1">
      <c r="H950" s="49"/>
      <c r="I950" s="36"/>
      <c r="J950" s="36"/>
      <c r="K950" s="49"/>
      <c r="L950" s="49"/>
      <c r="M950" s="49"/>
      <c r="O950" s="49"/>
    </row>
    <row r="951" ht="28.5" customHeight="1">
      <c r="H951" s="49"/>
      <c r="I951" s="36"/>
      <c r="J951" s="36"/>
      <c r="K951" s="49"/>
      <c r="L951" s="49"/>
      <c r="M951" s="49"/>
      <c r="O951" s="49"/>
    </row>
    <row r="952" ht="28.5" customHeight="1">
      <c r="H952" s="49"/>
      <c r="I952" s="36"/>
      <c r="J952" s="36"/>
      <c r="K952" s="49"/>
      <c r="L952" s="49"/>
      <c r="M952" s="49"/>
      <c r="O952" s="49"/>
    </row>
    <row r="953" ht="28.5" customHeight="1">
      <c r="H953" s="49"/>
      <c r="I953" s="36"/>
      <c r="J953" s="36"/>
      <c r="K953" s="49"/>
      <c r="L953" s="49"/>
      <c r="M953" s="49"/>
      <c r="O953" s="49"/>
    </row>
    <row r="954" ht="28.5" customHeight="1">
      <c r="H954" s="49"/>
      <c r="I954" s="36"/>
      <c r="J954" s="36"/>
      <c r="K954" s="49"/>
      <c r="L954" s="49"/>
      <c r="M954" s="49"/>
      <c r="O954" s="49"/>
    </row>
    <row r="955" ht="28.5" customHeight="1">
      <c r="H955" s="49"/>
      <c r="I955" s="36"/>
      <c r="J955" s="36"/>
      <c r="K955" s="49"/>
      <c r="L955" s="49"/>
      <c r="M955" s="49"/>
      <c r="O955" s="49"/>
    </row>
    <row r="956" ht="28.5" customHeight="1">
      <c r="H956" s="49"/>
      <c r="I956" s="36"/>
      <c r="J956" s="36"/>
      <c r="K956" s="49"/>
      <c r="L956" s="49"/>
      <c r="M956" s="49"/>
      <c r="O956" s="49"/>
    </row>
    <row r="957" ht="28.5" customHeight="1">
      <c r="H957" s="49"/>
      <c r="I957" s="36"/>
      <c r="J957" s="36"/>
      <c r="K957" s="49"/>
      <c r="L957" s="49"/>
      <c r="M957" s="49"/>
      <c r="O957" s="49"/>
    </row>
    <row r="958" ht="28.5" customHeight="1">
      <c r="H958" s="49"/>
      <c r="I958" s="36"/>
      <c r="J958" s="36"/>
      <c r="K958" s="49"/>
      <c r="L958" s="49"/>
      <c r="M958" s="49"/>
      <c r="O958" s="49"/>
    </row>
    <row r="959" ht="28.5" customHeight="1">
      <c r="H959" s="49"/>
      <c r="I959" s="36"/>
      <c r="J959" s="36"/>
      <c r="K959" s="49"/>
      <c r="L959" s="49"/>
      <c r="M959" s="49"/>
      <c r="O959" s="49"/>
    </row>
    <row r="960" ht="28.5" customHeight="1">
      <c r="H960" s="49"/>
      <c r="I960" s="36"/>
      <c r="J960" s="36"/>
      <c r="K960" s="49"/>
      <c r="L960" s="49"/>
      <c r="M960" s="49"/>
      <c r="O960" s="49"/>
    </row>
    <row r="961" ht="28.5" customHeight="1">
      <c r="H961" s="49"/>
      <c r="I961" s="36"/>
      <c r="J961" s="36"/>
      <c r="K961" s="49"/>
      <c r="L961" s="49"/>
      <c r="M961" s="49"/>
      <c r="O961" s="49"/>
    </row>
    <row r="962" ht="28.5" customHeight="1">
      <c r="H962" s="49"/>
      <c r="I962" s="36"/>
      <c r="J962" s="36"/>
      <c r="K962" s="49"/>
      <c r="L962" s="49"/>
      <c r="M962" s="49"/>
      <c r="O962" s="49"/>
    </row>
    <row r="963" ht="28.5" customHeight="1">
      <c r="H963" s="49"/>
      <c r="I963" s="36"/>
      <c r="J963" s="36"/>
      <c r="K963" s="49"/>
      <c r="L963" s="49"/>
      <c r="M963" s="49"/>
      <c r="O963" s="49"/>
    </row>
    <row r="964" ht="28.5" customHeight="1">
      <c r="H964" s="49"/>
      <c r="I964" s="36"/>
      <c r="J964" s="36"/>
      <c r="K964" s="49"/>
      <c r="L964" s="49"/>
      <c r="M964" s="49"/>
      <c r="O964" s="49"/>
    </row>
    <row r="965" ht="28.5" customHeight="1">
      <c r="H965" s="49"/>
      <c r="I965" s="36"/>
      <c r="J965" s="36"/>
      <c r="K965" s="49"/>
      <c r="L965" s="49"/>
      <c r="M965" s="49"/>
      <c r="O965" s="49"/>
    </row>
    <row r="966" ht="28.5" customHeight="1">
      <c r="H966" s="49"/>
      <c r="I966" s="36"/>
      <c r="J966" s="36"/>
      <c r="K966" s="49"/>
      <c r="L966" s="49"/>
      <c r="M966" s="49"/>
      <c r="O966" s="49"/>
    </row>
    <row r="967" ht="28.5" customHeight="1">
      <c r="H967" s="49"/>
      <c r="I967" s="36"/>
      <c r="J967" s="36"/>
      <c r="K967" s="49"/>
      <c r="L967" s="49"/>
      <c r="M967" s="49"/>
      <c r="O967" s="49"/>
    </row>
    <row r="968" ht="28.5" customHeight="1">
      <c r="H968" s="49"/>
      <c r="I968" s="36"/>
      <c r="J968" s="36"/>
      <c r="K968" s="49"/>
      <c r="L968" s="49"/>
      <c r="M968" s="49"/>
      <c r="O968" s="49"/>
    </row>
    <row r="969" ht="28.5" customHeight="1">
      <c r="H969" s="49"/>
      <c r="I969" s="36"/>
      <c r="J969" s="36"/>
      <c r="K969" s="49"/>
      <c r="L969" s="49"/>
      <c r="M969" s="49"/>
      <c r="O969" s="49"/>
    </row>
    <row r="970" ht="28.5" customHeight="1">
      <c r="H970" s="49"/>
      <c r="I970" s="36"/>
      <c r="J970" s="36"/>
      <c r="K970" s="49"/>
      <c r="L970" s="49"/>
      <c r="M970" s="49"/>
      <c r="O970" s="49"/>
    </row>
    <row r="971" ht="28.5" customHeight="1">
      <c r="H971" s="49"/>
      <c r="I971" s="36"/>
      <c r="J971" s="36"/>
      <c r="K971" s="49"/>
      <c r="L971" s="49"/>
      <c r="M971" s="49"/>
      <c r="O971" s="49"/>
    </row>
    <row r="972" ht="28.5" customHeight="1">
      <c r="H972" s="49"/>
      <c r="I972" s="36"/>
      <c r="J972" s="36"/>
      <c r="K972" s="49"/>
      <c r="L972" s="49"/>
      <c r="M972" s="49"/>
      <c r="O972" s="49"/>
    </row>
    <row r="973" ht="28.5" customHeight="1">
      <c r="H973" s="49"/>
      <c r="I973" s="36"/>
      <c r="J973" s="36"/>
      <c r="K973" s="49"/>
      <c r="L973" s="49"/>
      <c r="M973" s="49"/>
      <c r="O973" s="49"/>
    </row>
    <row r="974" ht="28.5" customHeight="1">
      <c r="H974" s="49"/>
      <c r="I974" s="36"/>
      <c r="J974" s="36"/>
      <c r="K974" s="49"/>
      <c r="L974" s="49"/>
      <c r="M974" s="49"/>
      <c r="O974" s="49"/>
    </row>
    <row r="975" ht="28.5" customHeight="1">
      <c r="H975" s="49"/>
      <c r="I975" s="36"/>
      <c r="J975" s="36"/>
      <c r="K975" s="49"/>
      <c r="L975" s="49"/>
      <c r="M975" s="49"/>
      <c r="O975" s="49"/>
    </row>
    <row r="976" ht="28.5" customHeight="1">
      <c r="H976" s="49"/>
      <c r="I976" s="36"/>
      <c r="J976" s="36"/>
      <c r="K976" s="49"/>
      <c r="L976" s="49"/>
      <c r="M976" s="49"/>
      <c r="O976" s="49"/>
    </row>
    <row r="977" ht="28.5" customHeight="1">
      <c r="H977" s="49"/>
      <c r="I977" s="36"/>
      <c r="J977" s="36"/>
      <c r="K977" s="49"/>
      <c r="L977" s="49"/>
      <c r="M977" s="49"/>
      <c r="O977" s="49"/>
    </row>
    <row r="978" ht="28.5" customHeight="1">
      <c r="H978" s="49"/>
      <c r="I978" s="36"/>
      <c r="J978" s="36"/>
      <c r="K978" s="49"/>
      <c r="L978" s="49"/>
      <c r="M978" s="49"/>
      <c r="O978" s="49"/>
    </row>
    <row r="979" ht="28.5" customHeight="1">
      <c r="H979" s="49"/>
      <c r="I979" s="36"/>
      <c r="J979" s="36"/>
      <c r="K979" s="49"/>
      <c r="L979" s="49"/>
      <c r="M979" s="49"/>
      <c r="O979" s="49"/>
    </row>
    <row r="980" ht="28.5" customHeight="1">
      <c r="H980" s="49"/>
      <c r="I980" s="36"/>
      <c r="J980" s="36"/>
      <c r="K980" s="49"/>
      <c r="L980" s="49"/>
      <c r="M980" s="49"/>
      <c r="O980" s="49"/>
    </row>
    <row r="981" ht="28.5" customHeight="1">
      <c r="H981" s="49"/>
      <c r="I981" s="36"/>
      <c r="J981" s="36"/>
      <c r="K981" s="49"/>
      <c r="L981" s="49"/>
      <c r="M981" s="49"/>
      <c r="O981" s="49"/>
    </row>
    <row r="982" ht="28.5" customHeight="1">
      <c r="H982" s="49"/>
      <c r="I982" s="36"/>
      <c r="J982" s="36"/>
      <c r="K982" s="49"/>
      <c r="L982" s="49"/>
      <c r="M982" s="49"/>
      <c r="O982" s="49"/>
    </row>
    <row r="983" ht="28.5" customHeight="1">
      <c r="H983" s="49"/>
      <c r="I983" s="36"/>
      <c r="J983" s="36"/>
      <c r="K983" s="49"/>
      <c r="L983" s="49"/>
      <c r="M983" s="49"/>
      <c r="O983" s="49"/>
    </row>
    <row r="984" ht="28.5" customHeight="1">
      <c r="H984" s="49"/>
      <c r="I984" s="36"/>
      <c r="J984" s="36"/>
      <c r="K984" s="49"/>
      <c r="L984" s="49"/>
      <c r="M984" s="49"/>
      <c r="O984" s="49"/>
    </row>
    <row r="985" ht="28.5" customHeight="1">
      <c r="H985" s="49"/>
      <c r="I985" s="36"/>
      <c r="J985" s="36"/>
      <c r="K985" s="49"/>
      <c r="L985" s="49"/>
      <c r="M985" s="49"/>
      <c r="O985" s="49"/>
    </row>
    <row r="986" ht="28.5" customHeight="1">
      <c r="H986" s="49"/>
      <c r="I986" s="36"/>
      <c r="J986" s="36"/>
      <c r="K986" s="49"/>
      <c r="L986" s="49"/>
      <c r="M986" s="49"/>
      <c r="O986" s="49"/>
    </row>
    <row r="987" ht="28.5" customHeight="1">
      <c r="H987" s="49"/>
      <c r="I987" s="36"/>
      <c r="J987" s="36"/>
      <c r="K987" s="49"/>
      <c r="L987" s="49"/>
      <c r="M987" s="49"/>
      <c r="O987" s="49"/>
    </row>
    <row r="988" ht="28.5" customHeight="1">
      <c r="H988" s="49"/>
      <c r="I988" s="36"/>
      <c r="J988" s="36"/>
      <c r="K988" s="49"/>
      <c r="L988" s="49"/>
      <c r="M988" s="49"/>
      <c r="O988" s="49"/>
    </row>
    <row r="989" ht="28.5" customHeight="1">
      <c r="H989" s="49"/>
      <c r="I989" s="36"/>
      <c r="J989" s="36"/>
      <c r="K989" s="49"/>
      <c r="L989" s="49"/>
      <c r="M989" s="49"/>
      <c r="O989" s="49"/>
    </row>
    <row r="990" ht="28.5" customHeight="1">
      <c r="H990" s="49"/>
      <c r="I990" s="36"/>
      <c r="J990" s="36"/>
      <c r="K990" s="49"/>
      <c r="L990" s="49"/>
      <c r="M990" s="49"/>
      <c r="O990" s="49"/>
    </row>
    <row r="991" ht="28.5" customHeight="1">
      <c r="H991" s="49"/>
      <c r="I991" s="36"/>
      <c r="J991" s="36"/>
      <c r="K991" s="49"/>
      <c r="L991" s="49"/>
      <c r="M991" s="49"/>
      <c r="O991" s="49"/>
    </row>
    <row r="992" ht="28.5" customHeight="1">
      <c r="H992" s="49"/>
      <c r="I992" s="36"/>
      <c r="J992" s="36"/>
      <c r="K992" s="49"/>
      <c r="L992" s="49"/>
      <c r="M992" s="49"/>
      <c r="O992" s="49"/>
    </row>
    <row r="993" ht="28.5" customHeight="1">
      <c r="H993" s="49"/>
      <c r="I993" s="36"/>
      <c r="J993" s="36"/>
      <c r="K993" s="49"/>
      <c r="L993" s="49"/>
      <c r="M993" s="49"/>
      <c r="O993" s="49"/>
    </row>
    <row r="994" ht="28.5" customHeight="1">
      <c r="H994" s="49"/>
      <c r="I994" s="36"/>
      <c r="J994" s="36"/>
      <c r="K994" s="49"/>
      <c r="L994" s="49"/>
      <c r="M994" s="49"/>
      <c r="O994" s="49"/>
    </row>
    <row r="995" ht="28.5" customHeight="1">
      <c r="H995" s="49"/>
      <c r="I995" s="36"/>
      <c r="J995" s="36"/>
      <c r="K995" s="49"/>
      <c r="L995" s="49"/>
      <c r="M995" s="49"/>
      <c r="O995" s="49"/>
    </row>
    <row r="996" ht="28.5" customHeight="1">
      <c r="H996" s="49"/>
      <c r="I996" s="36"/>
      <c r="J996" s="36"/>
      <c r="K996" s="49"/>
      <c r="L996" s="49"/>
      <c r="M996" s="49"/>
      <c r="O996" s="49"/>
    </row>
    <row r="997" ht="28.5" customHeight="1">
      <c r="H997" s="49"/>
      <c r="I997" s="36"/>
      <c r="J997" s="36"/>
      <c r="K997" s="49"/>
      <c r="L997" s="49"/>
      <c r="M997" s="49"/>
      <c r="O997" s="49"/>
    </row>
    <row r="998" ht="28.5" customHeight="1">
      <c r="H998" s="49"/>
      <c r="I998" s="36"/>
      <c r="J998" s="36"/>
      <c r="K998" s="49"/>
      <c r="L998" s="49"/>
      <c r="M998" s="49"/>
      <c r="O998" s="49"/>
    </row>
    <row r="999" ht="28.5" customHeight="1">
      <c r="H999" s="49"/>
      <c r="I999" s="36"/>
      <c r="J999" s="36"/>
      <c r="K999" s="49"/>
      <c r="L999" s="49"/>
      <c r="M999" s="49"/>
      <c r="O999" s="49"/>
    </row>
    <row r="1000" ht="28.5" customHeight="1">
      <c r="H1000" s="49"/>
      <c r="I1000" s="36"/>
      <c r="J1000" s="36"/>
      <c r="K1000" s="49"/>
      <c r="L1000" s="49"/>
      <c r="M1000" s="49"/>
      <c r="O1000" s="49"/>
    </row>
    <row r="1001" ht="28.5" customHeight="1">
      <c r="H1001" s="49"/>
      <c r="J1001" s="49"/>
      <c r="K1001" s="49"/>
      <c r="L1001" s="49"/>
      <c r="M1001" s="49"/>
      <c r="O1001" s="49"/>
    </row>
    <row r="1002" ht="28.5" customHeight="1">
      <c r="H1002" s="49"/>
      <c r="J1002" s="49"/>
      <c r="K1002" s="49"/>
      <c r="L1002" s="49"/>
      <c r="M1002" s="49"/>
      <c r="O1002" s="49"/>
    </row>
    <row r="1003" ht="28.5" customHeight="1">
      <c r="H1003" s="49"/>
      <c r="J1003" s="49"/>
      <c r="K1003" s="49"/>
      <c r="L1003" s="49"/>
      <c r="M1003" s="49"/>
      <c r="O1003" s="49"/>
    </row>
    <row r="1004" ht="28.5" customHeight="1">
      <c r="H1004" s="49"/>
      <c r="J1004" s="49"/>
      <c r="K1004" s="49"/>
      <c r="L1004" s="49"/>
      <c r="M1004" s="49"/>
      <c r="O1004" s="49"/>
    </row>
    <row r="1005" ht="28.5" customHeight="1">
      <c r="H1005" s="49"/>
      <c r="J1005" s="49"/>
      <c r="K1005" s="49"/>
      <c r="L1005" s="49"/>
      <c r="M1005" s="49"/>
      <c r="O1005" s="49"/>
    </row>
    <row r="1006" ht="28.5" customHeight="1">
      <c r="H1006" s="49"/>
      <c r="J1006" s="49"/>
      <c r="K1006" s="49"/>
      <c r="L1006" s="49"/>
      <c r="M1006" s="49"/>
      <c r="O1006" s="49"/>
    </row>
    <row r="1007" ht="28.5" customHeight="1">
      <c r="H1007" s="49"/>
      <c r="J1007" s="49"/>
      <c r="K1007" s="49"/>
      <c r="L1007" s="49"/>
      <c r="M1007" s="49"/>
      <c r="O1007" s="49"/>
    </row>
    <row r="1008" ht="28.5" customHeight="1">
      <c r="H1008" s="49"/>
      <c r="J1008" s="49"/>
      <c r="K1008" s="49"/>
      <c r="L1008" s="49"/>
      <c r="M1008" s="49"/>
      <c r="O1008" s="49"/>
    </row>
    <row r="1009" ht="28.5" customHeight="1">
      <c r="H1009" s="49"/>
      <c r="J1009" s="49"/>
      <c r="K1009" s="49"/>
      <c r="L1009" s="49"/>
      <c r="M1009" s="49"/>
      <c r="O1009" s="49"/>
    </row>
    <row r="1010" ht="28.5" customHeight="1">
      <c r="H1010" s="49"/>
      <c r="J1010" s="49"/>
      <c r="K1010" s="49"/>
      <c r="L1010" s="49"/>
      <c r="M1010" s="49"/>
      <c r="O1010" s="49"/>
    </row>
    <row r="1011" ht="28.5" customHeight="1">
      <c r="H1011" s="49"/>
      <c r="J1011" s="49"/>
      <c r="K1011" s="49"/>
      <c r="L1011" s="49"/>
      <c r="M1011" s="49"/>
      <c r="O1011" s="49"/>
    </row>
    <row r="1012" ht="28.5" customHeight="1">
      <c r="H1012" s="49"/>
      <c r="J1012" s="49"/>
      <c r="K1012" s="49"/>
      <c r="L1012" s="49"/>
      <c r="M1012" s="49"/>
      <c r="O1012" s="49"/>
    </row>
    <row r="1013" ht="28.5" customHeight="1">
      <c r="H1013" s="49"/>
      <c r="J1013" s="49"/>
      <c r="K1013" s="49"/>
      <c r="L1013" s="49"/>
      <c r="M1013" s="49"/>
      <c r="O1013" s="49"/>
    </row>
    <row r="1014" ht="28.5" customHeight="1">
      <c r="H1014" s="49"/>
      <c r="J1014" s="49"/>
      <c r="K1014" s="49"/>
      <c r="L1014" s="49"/>
      <c r="M1014" s="49"/>
      <c r="O1014" s="49"/>
    </row>
    <row r="1015" ht="28.5" customHeight="1">
      <c r="H1015" s="49"/>
      <c r="J1015" s="49"/>
      <c r="K1015" s="49"/>
      <c r="L1015" s="49"/>
      <c r="M1015" s="49"/>
      <c r="O1015" s="49"/>
    </row>
    <row r="1016" ht="28.5" customHeight="1">
      <c r="H1016" s="49"/>
      <c r="J1016" s="49"/>
      <c r="K1016" s="49"/>
      <c r="L1016" s="49"/>
      <c r="M1016" s="49"/>
      <c r="O1016" s="49"/>
    </row>
    <row r="1017" ht="28.5" customHeight="1">
      <c r="H1017" s="49"/>
      <c r="J1017" s="49"/>
      <c r="K1017" s="49"/>
      <c r="L1017" s="49"/>
      <c r="M1017" s="49"/>
      <c r="O1017" s="49"/>
    </row>
    <row r="1018" ht="28.5" customHeight="1">
      <c r="H1018" s="49"/>
      <c r="J1018" s="49"/>
      <c r="K1018" s="49"/>
      <c r="L1018" s="49"/>
      <c r="M1018" s="49"/>
      <c r="O1018" s="49"/>
    </row>
    <row r="1019" ht="28.5" customHeight="1">
      <c r="H1019" s="49"/>
      <c r="J1019" s="49"/>
      <c r="K1019" s="49"/>
      <c r="L1019" s="49"/>
      <c r="M1019" s="49"/>
      <c r="O1019" s="49"/>
    </row>
    <row r="1020" ht="28.5" customHeight="1">
      <c r="H1020" s="49"/>
      <c r="J1020" s="49"/>
      <c r="K1020" s="49"/>
      <c r="L1020" s="49"/>
      <c r="M1020" s="49"/>
      <c r="O1020" s="49"/>
    </row>
    <row r="1021" ht="28.5" customHeight="1">
      <c r="H1021" s="49"/>
      <c r="J1021" s="49"/>
      <c r="K1021" s="49"/>
      <c r="L1021" s="49"/>
      <c r="M1021" s="49"/>
      <c r="O1021" s="49"/>
    </row>
    <row r="1022" ht="28.5" customHeight="1">
      <c r="H1022" s="49"/>
      <c r="J1022" s="49"/>
      <c r="K1022" s="49"/>
      <c r="L1022" s="49"/>
      <c r="M1022" s="49"/>
      <c r="O1022" s="49"/>
    </row>
    <row r="1023" ht="28.5" customHeight="1">
      <c r="H1023" s="49"/>
      <c r="J1023" s="49"/>
      <c r="K1023" s="49"/>
      <c r="L1023" s="49"/>
      <c r="M1023" s="49"/>
      <c r="O1023" s="49"/>
    </row>
    <row r="1024" ht="28.5" customHeight="1">
      <c r="H1024" s="49"/>
      <c r="J1024" s="49"/>
      <c r="K1024" s="49"/>
      <c r="L1024" s="49"/>
      <c r="M1024" s="49"/>
      <c r="O1024" s="49"/>
    </row>
    <row r="1025" ht="28.5" customHeight="1">
      <c r="H1025" s="49"/>
      <c r="J1025" s="49"/>
      <c r="K1025" s="49"/>
      <c r="L1025" s="49"/>
      <c r="M1025" s="49"/>
      <c r="O1025" s="49"/>
    </row>
    <row r="1026" ht="28.5" customHeight="1">
      <c r="H1026" s="49"/>
      <c r="J1026" s="49"/>
      <c r="K1026" s="49"/>
      <c r="L1026" s="49"/>
      <c r="M1026" s="49"/>
      <c r="O1026" s="49"/>
    </row>
    <row r="1027" ht="28.5" customHeight="1">
      <c r="H1027" s="49"/>
      <c r="J1027" s="49"/>
      <c r="K1027" s="49"/>
      <c r="L1027" s="49"/>
      <c r="M1027" s="49"/>
      <c r="O1027" s="49"/>
    </row>
    <row r="1028" ht="28.5" customHeight="1">
      <c r="H1028" s="49"/>
      <c r="J1028" s="49"/>
      <c r="K1028" s="49"/>
      <c r="L1028" s="49"/>
      <c r="M1028" s="49"/>
      <c r="O1028" s="49"/>
    </row>
    <row r="1029" ht="28.5" customHeight="1">
      <c r="H1029" s="49"/>
      <c r="J1029" s="49"/>
      <c r="K1029" s="49"/>
      <c r="L1029" s="49"/>
      <c r="M1029" s="49"/>
      <c r="O1029" s="49"/>
    </row>
    <row r="1030" ht="28.5" customHeight="1">
      <c r="H1030" s="49"/>
      <c r="J1030" s="49"/>
      <c r="K1030" s="49"/>
      <c r="L1030" s="49"/>
      <c r="M1030" s="49"/>
      <c r="O1030" s="49"/>
    </row>
    <row r="1031" ht="28.5" customHeight="1">
      <c r="H1031" s="49"/>
      <c r="J1031" s="49"/>
      <c r="K1031" s="49"/>
      <c r="L1031" s="49"/>
      <c r="M1031" s="49"/>
      <c r="O1031" s="49"/>
    </row>
    <row r="1032" ht="28.5" customHeight="1">
      <c r="H1032" s="49"/>
      <c r="J1032" s="49"/>
      <c r="K1032" s="49"/>
      <c r="L1032" s="49"/>
      <c r="M1032" s="49"/>
      <c r="O1032" s="49"/>
    </row>
    <row r="1033" ht="28.5" customHeight="1">
      <c r="H1033" s="49"/>
      <c r="J1033" s="49"/>
      <c r="K1033" s="49"/>
      <c r="L1033" s="49"/>
      <c r="M1033" s="49"/>
      <c r="O1033" s="49"/>
    </row>
    <row r="1034" ht="28.5" customHeight="1">
      <c r="H1034" s="49"/>
      <c r="J1034" s="49"/>
      <c r="K1034" s="49"/>
      <c r="L1034" s="49"/>
      <c r="M1034" s="49"/>
      <c r="O1034" s="49"/>
    </row>
    <row r="1035" ht="28.5" customHeight="1">
      <c r="H1035" s="49"/>
      <c r="J1035" s="49"/>
      <c r="K1035" s="49"/>
      <c r="L1035" s="49"/>
      <c r="M1035" s="49"/>
      <c r="O1035" s="49"/>
    </row>
    <row r="1036" ht="28.5" customHeight="1">
      <c r="H1036" s="49"/>
      <c r="J1036" s="49"/>
      <c r="K1036" s="49"/>
      <c r="L1036" s="49"/>
      <c r="M1036" s="49"/>
      <c r="O1036" s="49"/>
    </row>
    <row r="1037" ht="28.5" customHeight="1">
      <c r="H1037" s="49"/>
      <c r="J1037" s="49"/>
      <c r="K1037" s="49"/>
      <c r="L1037" s="49"/>
      <c r="M1037" s="49"/>
      <c r="O1037" s="49"/>
    </row>
    <row r="1038" ht="28.5" customHeight="1">
      <c r="H1038" s="49"/>
      <c r="J1038" s="49"/>
      <c r="K1038" s="49"/>
      <c r="L1038" s="49"/>
      <c r="M1038" s="49"/>
      <c r="O1038" s="49"/>
    </row>
    <row r="1039" ht="28.5" customHeight="1">
      <c r="H1039" s="49"/>
      <c r="J1039" s="49"/>
      <c r="K1039" s="49"/>
      <c r="L1039" s="49"/>
      <c r="M1039" s="49"/>
      <c r="O1039" s="49"/>
    </row>
    <row r="1040" ht="28.5" customHeight="1">
      <c r="H1040" s="49"/>
      <c r="J1040" s="49"/>
      <c r="K1040" s="49"/>
      <c r="L1040" s="49"/>
      <c r="M1040" s="49"/>
      <c r="O1040" s="49"/>
    </row>
    <row r="1041" ht="28.5" customHeight="1">
      <c r="H1041" s="49"/>
      <c r="J1041" s="49"/>
      <c r="K1041" s="49"/>
      <c r="L1041" s="49"/>
      <c r="M1041" s="49"/>
      <c r="O1041" s="49"/>
    </row>
    <row r="1042" ht="28.5" customHeight="1">
      <c r="H1042" s="49"/>
      <c r="J1042" s="49"/>
      <c r="K1042" s="49"/>
      <c r="L1042" s="49"/>
      <c r="M1042" s="49"/>
      <c r="O1042" s="49"/>
    </row>
    <row r="1043" ht="28.5" customHeight="1">
      <c r="H1043" s="49"/>
      <c r="J1043" s="49"/>
      <c r="K1043" s="49"/>
      <c r="L1043" s="49"/>
      <c r="M1043" s="49"/>
      <c r="O1043" s="49"/>
    </row>
    <row r="1044" ht="28.5" customHeight="1">
      <c r="H1044" s="49"/>
      <c r="J1044" s="49"/>
      <c r="K1044" s="49"/>
      <c r="L1044" s="49"/>
      <c r="M1044" s="49"/>
      <c r="O1044" s="49"/>
    </row>
    <row r="1045" ht="28.5" customHeight="1">
      <c r="H1045" s="49"/>
      <c r="J1045" s="49"/>
      <c r="K1045" s="49"/>
      <c r="L1045" s="49"/>
      <c r="M1045" s="49"/>
      <c r="O1045" s="49"/>
    </row>
    <row r="1046" ht="28.5" customHeight="1">
      <c r="H1046" s="49"/>
      <c r="J1046" s="49"/>
      <c r="K1046" s="49"/>
      <c r="L1046" s="49"/>
      <c r="M1046" s="49"/>
      <c r="O1046" s="49"/>
    </row>
    <row r="1047" ht="28.5" customHeight="1">
      <c r="H1047" s="49"/>
      <c r="J1047" s="49"/>
      <c r="K1047" s="49"/>
      <c r="L1047" s="49"/>
      <c r="M1047" s="49"/>
      <c r="O1047" s="49"/>
    </row>
    <row r="1048" ht="28.5" customHeight="1">
      <c r="H1048" s="49"/>
      <c r="J1048" s="49"/>
      <c r="K1048" s="49"/>
      <c r="L1048" s="49"/>
      <c r="M1048" s="49"/>
      <c r="O1048" s="49"/>
    </row>
    <row r="1049" ht="28.5" customHeight="1">
      <c r="H1049" s="49"/>
      <c r="J1049" s="49"/>
      <c r="K1049" s="49"/>
      <c r="L1049" s="49"/>
      <c r="M1049" s="49"/>
      <c r="O1049" s="49"/>
    </row>
  </sheetData>
  <autoFilter ref="$A$1:$O$313">
    <filterColumn colId="7">
      <colorFilter dxfId="2"/>
    </filterColumn>
    <filterColumn colId="9">
      <filters>
        <filter val="Semantic Violation - Logic error"/>
      </filters>
    </filterColumn>
  </autoFilter>
  <customSheetViews>
    <customSheetView guid="{840E7FFF-C6FC-44AD-B3DC-0815FDA7AFAA}" filter="1" showAutoFilter="1">
      <autoFilter ref="$A$1:$O$313">
        <filterColumn colId="7">
          <colorFilter dxfId="5"/>
        </filterColumn>
      </autoFilter>
    </customSheetView>
  </customSheetViews>
  <mergeCells count="1">
    <mergeCell ref="O34:O38"/>
  </mergeCells>
  <conditionalFormatting sqref="H1:H314">
    <cfRule type="containsText" dxfId="3" priority="1" operator="containsText" text="driver">
      <formula>NOT(ISERROR(SEARCH(("driver"),(H1))))</formula>
    </cfRule>
  </conditionalFormatting>
  <conditionalFormatting sqref="G33">
    <cfRule type="notContainsBlanks" dxfId="6" priority="2">
      <formula>LEN(TRIM(G33))&gt;0</formula>
    </cfRule>
  </conditionalFormatting>
  <dataValidations>
    <dataValidation type="list" allowBlank="1" showErrorMessage="1" sqref="I2:I1000">
      <formula1>"No,Yes,Yes + P,TBD"</formula1>
    </dataValidation>
    <dataValidation type="list" allowBlank="1" showErrorMessage="1" sqref="J2:J1000">
      <formula1>Categories!$C$2:$C$21</formula1>
    </dataValidation>
  </dataValidations>
  <hyperlinks>
    <hyperlink r:id="rId1" ref="M2"/>
    <hyperlink r:id="rId2" ref="M3"/>
    <hyperlink r:id="rId3" ref="M7"/>
    <hyperlink r:id="rId4" ref="M9"/>
    <hyperlink r:id="rId5" ref="M18"/>
    <hyperlink r:id="rId6" ref="M31"/>
    <hyperlink r:id="rId7" location="L883" ref="M33"/>
    <hyperlink r:id="rId8" ref="M34"/>
    <hyperlink r:id="rId9" ref="M35"/>
    <hyperlink r:id="rId10" ref="M36"/>
    <hyperlink r:id="rId11" ref="M37"/>
    <hyperlink r:id="rId12" ref="M38"/>
    <hyperlink r:id="rId13" ref="M39"/>
    <hyperlink r:id="rId14" ref="M43"/>
    <hyperlink r:id="rId15" ref="M44"/>
    <hyperlink r:id="rId16" ref="M45"/>
    <hyperlink r:id="rId17" ref="M46"/>
    <hyperlink r:id="rId18" ref="M47"/>
    <hyperlink r:id="rId19" ref="M61"/>
    <hyperlink r:id="rId20" ref="M62"/>
    <hyperlink r:id="rId21" ref="M63"/>
    <hyperlink r:id="rId22" ref="M64"/>
    <hyperlink r:id="rId23" ref="M65"/>
    <hyperlink r:id="rId24" ref="M66"/>
    <hyperlink r:id="rId25" ref="M72"/>
    <hyperlink r:id="rId26" ref="M79"/>
    <hyperlink r:id="rId27" ref="M80"/>
    <hyperlink r:id="rId28" ref="M82"/>
    <hyperlink r:id="rId29" ref="M85"/>
    <hyperlink r:id="rId30" ref="M86"/>
    <hyperlink r:id="rId31" ref="M88"/>
    <hyperlink r:id="rId32" ref="M90"/>
    <hyperlink r:id="rId33" ref="M91"/>
    <hyperlink r:id="rId34" ref="M92"/>
    <hyperlink r:id="rId35" ref="M93"/>
    <hyperlink r:id="rId36" ref="M94"/>
    <hyperlink r:id="rId37" ref="M96"/>
    <hyperlink r:id="rId38" ref="M97"/>
    <hyperlink r:id="rId39" ref="M127"/>
    <hyperlink r:id="rId40" ref="M131"/>
    <hyperlink r:id="rId41" location="u" ref="M137"/>
    <hyperlink r:id="rId42" ref="M140"/>
    <hyperlink r:id="rId43" ref="M146"/>
    <hyperlink r:id="rId44" ref="M147"/>
    <hyperlink r:id="rId45" ref="M156"/>
    <hyperlink r:id="rId46" ref="M159"/>
    <hyperlink r:id="rId47" ref="M161"/>
    <hyperlink r:id="rId48" ref="M169"/>
    <hyperlink r:id="rId49" ref="M173"/>
    <hyperlink r:id="rId50" ref="M176"/>
    <hyperlink r:id="rId51" ref="M185"/>
    <hyperlink r:id="rId52" ref="M190"/>
    <hyperlink r:id="rId53" ref="M191"/>
    <hyperlink r:id="rId54" ref="M192"/>
    <hyperlink r:id="rId55" ref="M193"/>
    <hyperlink r:id="rId56" ref="M195"/>
    <hyperlink r:id="rId57" ref="M196"/>
    <hyperlink r:id="rId58" ref="M199"/>
    <hyperlink r:id="rId59" ref="M202"/>
    <hyperlink r:id="rId60" ref="M203"/>
    <hyperlink r:id="rId61" ref="M208"/>
    <hyperlink r:id="rId62" ref="M217"/>
    <hyperlink r:id="rId63" ref="M220"/>
    <hyperlink r:id="rId64" ref="M222"/>
    <hyperlink r:id="rId65" ref="M225"/>
    <hyperlink r:id="rId66" ref="M228"/>
    <hyperlink r:id="rId67" ref="M229"/>
    <hyperlink r:id="rId68" ref="M230"/>
    <hyperlink r:id="rId69" ref="M234"/>
    <hyperlink r:id="rId70" ref="M235"/>
    <hyperlink r:id="rId71" ref="M238"/>
    <hyperlink r:id="rId72" ref="M239"/>
    <hyperlink r:id="rId73" ref="M241"/>
    <hyperlink r:id="rId74" location="u" ref="M251"/>
    <hyperlink r:id="rId75" ref="M261"/>
    <hyperlink r:id="rId76" ref="M294"/>
    <hyperlink r:id="rId77" location="t" ref="M295"/>
    <hyperlink r:id="rId78" ref="M296"/>
    <hyperlink r:id="rId79" ref="M299"/>
    <hyperlink r:id="rId80" ref="M302"/>
    <hyperlink r:id="rId81" ref="M303"/>
    <hyperlink r:id="rId82" ref="M305"/>
    <hyperlink r:id="rId83" ref="M306"/>
    <hyperlink r:id="rId84" ref="M307"/>
    <hyperlink r:id="rId85" ref="M310"/>
    <hyperlink r:id="rId86" ref="H318"/>
    <hyperlink r:id="rId87" ref="H319"/>
    <hyperlink r:id="rId88" ref="H320"/>
  </hyperlinks>
  <drawing r:id="rId8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88"/>
    <col customWidth="1" min="2" max="2" width="18.38"/>
    <col customWidth="1" min="3" max="3" width="22.38"/>
    <col customWidth="1" min="4" max="4" width="22.25"/>
    <col customWidth="1" min="5" max="5" width="20.5"/>
    <col hidden="1" min="6" max="7" width="12.63"/>
    <col customWidth="1" min="8" max="8" width="78.38"/>
    <col customWidth="1" min="9" max="9" width="20.13"/>
    <col customWidth="1" min="10" max="10" width="21.38"/>
    <col customWidth="1" min="11" max="11" width="47.38"/>
    <col customWidth="1" min="12" max="12" width="47.63"/>
    <col customWidth="1" min="13" max="13" width="44.0"/>
    <col customWidth="1" min="14" max="14" width="18.63"/>
  </cols>
  <sheetData>
    <row r="1" ht="30.0" customHeight="1">
      <c r="A1" s="2" t="s">
        <v>1483</v>
      </c>
      <c r="B1" s="2" t="s">
        <v>79</v>
      </c>
      <c r="C1" s="2" t="s">
        <v>80</v>
      </c>
      <c r="D1" s="2" t="s">
        <v>81</v>
      </c>
      <c r="E1" s="2" t="s">
        <v>82</v>
      </c>
      <c r="F1" s="2" t="s">
        <v>83</v>
      </c>
      <c r="G1" s="2" t="s">
        <v>84</v>
      </c>
      <c r="H1" s="43" t="s">
        <v>85</v>
      </c>
      <c r="I1" s="43" t="s">
        <v>86</v>
      </c>
      <c r="J1" s="76" t="s">
        <v>1484</v>
      </c>
      <c r="K1" s="43" t="s">
        <v>0</v>
      </c>
      <c r="L1" s="43" t="s">
        <v>88</v>
      </c>
      <c r="M1" s="43" t="s">
        <v>89</v>
      </c>
      <c r="N1" s="2" t="s">
        <v>1485</v>
      </c>
    </row>
    <row r="2" ht="30.0" customHeight="1">
      <c r="A2" s="2" t="s">
        <v>1486</v>
      </c>
      <c r="B2" s="44">
        <v>44918.0</v>
      </c>
      <c r="C2" s="44">
        <v>44930.0</v>
      </c>
      <c r="D2" s="2">
        <v>5.5</v>
      </c>
      <c r="E2" s="13">
        <v>4.0E-4</v>
      </c>
      <c r="H2" s="43" t="s">
        <v>1487</v>
      </c>
      <c r="I2" s="38"/>
      <c r="J2" s="38"/>
      <c r="K2" s="38"/>
    </row>
    <row r="3" ht="30.0" customHeight="1">
      <c r="A3" s="2" t="s">
        <v>1488</v>
      </c>
      <c r="B3" s="44">
        <v>44918.0</v>
      </c>
      <c r="C3" s="44">
        <v>45062.0</v>
      </c>
      <c r="D3" s="2">
        <v>8.1</v>
      </c>
      <c r="E3" s="13">
        <v>9.0E-4</v>
      </c>
      <c r="H3" s="43" t="s">
        <v>1489</v>
      </c>
      <c r="I3" s="38"/>
      <c r="J3" s="38"/>
      <c r="K3" s="38"/>
    </row>
    <row r="4" ht="30.0" customHeight="1">
      <c r="A4" s="2" t="s">
        <v>1490</v>
      </c>
      <c r="B4" s="44">
        <v>44918.0</v>
      </c>
      <c r="C4" s="44">
        <v>45062.0</v>
      </c>
      <c r="D4" s="2">
        <v>8.8</v>
      </c>
      <c r="E4" s="13">
        <v>0.002</v>
      </c>
      <c r="H4" s="43" t="s">
        <v>1491</v>
      </c>
      <c r="I4" s="38"/>
      <c r="J4" s="38"/>
      <c r="K4" s="38"/>
    </row>
    <row r="5" ht="30.0" customHeight="1">
      <c r="A5" s="2" t="s">
        <v>1492</v>
      </c>
      <c r="B5" s="44">
        <v>44918.0</v>
      </c>
      <c r="C5" s="44">
        <v>45062.0</v>
      </c>
      <c r="D5" s="2">
        <v>7.5</v>
      </c>
      <c r="E5" s="13">
        <v>0.001</v>
      </c>
      <c r="H5" s="43" t="s">
        <v>1493</v>
      </c>
      <c r="I5" s="38"/>
      <c r="J5" s="38"/>
      <c r="K5" s="38"/>
    </row>
    <row r="6" ht="30.0" customHeight="1">
      <c r="A6" s="2" t="s">
        <v>1494</v>
      </c>
      <c r="B6" s="44">
        <v>44918.0</v>
      </c>
      <c r="C6" s="44">
        <v>44925.0</v>
      </c>
      <c r="D6" s="2">
        <v>8.1</v>
      </c>
      <c r="E6" s="13">
        <v>7.0E-4</v>
      </c>
      <c r="H6" s="43" t="s">
        <v>1495</v>
      </c>
      <c r="I6" s="38"/>
      <c r="J6" s="38"/>
      <c r="K6" s="38"/>
    </row>
    <row r="7" ht="30.0" customHeight="1">
      <c r="A7" s="2" t="s">
        <v>1496</v>
      </c>
      <c r="B7" s="44">
        <v>44918.0</v>
      </c>
      <c r="C7" s="44">
        <v>45062.0</v>
      </c>
      <c r="D7" s="2">
        <v>9.8</v>
      </c>
      <c r="E7" s="13">
        <v>0.0027</v>
      </c>
      <c r="H7" s="43" t="s">
        <v>1497</v>
      </c>
      <c r="I7" s="38"/>
      <c r="J7" s="38"/>
      <c r="K7" s="38"/>
    </row>
    <row r="8" ht="30.0" customHeight="1">
      <c r="A8" s="2" t="s">
        <v>1498</v>
      </c>
      <c r="B8" s="44">
        <v>44918.0</v>
      </c>
      <c r="C8" s="44">
        <v>44949.0</v>
      </c>
      <c r="D8" s="2">
        <v>6.5</v>
      </c>
      <c r="E8" s="13">
        <v>9.0E-4</v>
      </c>
      <c r="H8" s="43" t="s">
        <v>1499</v>
      </c>
      <c r="I8" s="38"/>
      <c r="J8" s="38"/>
      <c r="K8" s="38"/>
    </row>
    <row r="9" ht="30.0" customHeight="1">
      <c r="A9" s="2" t="s">
        <v>1500</v>
      </c>
      <c r="B9" s="44">
        <v>44913.0</v>
      </c>
      <c r="C9" s="44">
        <v>45027.0</v>
      </c>
      <c r="D9" s="2">
        <v>7.8</v>
      </c>
      <c r="E9" s="13">
        <v>5.0E-4</v>
      </c>
      <c r="H9" s="43" t="s">
        <v>1501</v>
      </c>
      <c r="I9" s="2" t="s">
        <v>52</v>
      </c>
      <c r="J9" s="46" t="s">
        <v>1502</v>
      </c>
      <c r="K9" s="43" t="s">
        <v>69</v>
      </c>
      <c r="L9" s="43" t="s">
        <v>1503</v>
      </c>
      <c r="M9" s="69" t="s">
        <v>1504</v>
      </c>
    </row>
    <row r="10" ht="30.0" customHeight="1">
      <c r="A10" s="2" t="s">
        <v>1505</v>
      </c>
      <c r="B10" s="44">
        <v>44913.0</v>
      </c>
      <c r="C10" s="44">
        <v>45142.0</v>
      </c>
      <c r="D10" s="2">
        <v>7.1</v>
      </c>
      <c r="E10" s="13">
        <v>5.0E-4</v>
      </c>
      <c r="H10" s="43" t="s">
        <v>1506</v>
      </c>
      <c r="I10" s="2" t="s">
        <v>52</v>
      </c>
      <c r="J10" s="46" t="s">
        <v>1502</v>
      </c>
      <c r="K10" s="43" t="s">
        <v>69</v>
      </c>
      <c r="L10" s="43" t="s">
        <v>1507</v>
      </c>
      <c r="M10" s="50" t="s">
        <v>1508</v>
      </c>
    </row>
    <row r="11" ht="30.0" customHeight="1">
      <c r="A11" s="2" t="s">
        <v>1509</v>
      </c>
      <c r="B11" s="44">
        <v>44913.0</v>
      </c>
      <c r="C11" s="44">
        <v>45058.0</v>
      </c>
      <c r="D11" s="2">
        <v>7.8</v>
      </c>
      <c r="E11" s="13">
        <v>5.0E-4</v>
      </c>
      <c r="H11" s="43" t="s">
        <v>1510</v>
      </c>
      <c r="I11" s="2" t="s">
        <v>52</v>
      </c>
      <c r="J11" s="46" t="s">
        <v>1502</v>
      </c>
      <c r="K11" s="43" t="s">
        <v>69</v>
      </c>
      <c r="L11" s="43" t="s">
        <v>1511</v>
      </c>
      <c r="M11" s="50" t="s">
        <v>1512</v>
      </c>
    </row>
    <row r="12" ht="30.0" customHeight="1">
      <c r="A12" s="2" t="s">
        <v>1513</v>
      </c>
      <c r="B12" s="44">
        <v>44913.0</v>
      </c>
      <c r="C12" s="44">
        <v>45058.0</v>
      </c>
      <c r="D12" s="2">
        <v>7.8</v>
      </c>
      <c r="E12" s="13">
        <v>4.0E-4</v>
      </c>
      <c r="H12" s="43" t="s">
        <v>1514</v>
      </c>
      <c r="I12" s="2" t="s">
        <v>52</v>
      </c>
      <c r="J12" s="46" t="s">
        <v>1502</v>
      </c>
      <c r="K12" s="43" t="s">
        <v>69</v>
      </c>
      <c r="L12" s="43" t="s">
        <v>1515</v>
      </c>
      <c r="M12" s="50" t="s">
        <v>1516</v>
      </c>
    </row>
    <row r="13" ht="30.0" customHeight="1">
      <c r="A13" s="2" t="s">
        <v>1517</v>
      </c>
      <c r="B13" s="44">
        <v>44892.0</v>
      </c>
      <c r="C13" s="44">
        <v>45049.0</v>
      </c>
      <c r="D13" s="2">
        <v>7.8</v>
      </c>
      <c r="E13" s="13">
        <v>4.0E-4</v>
      </c>
      <c r="H13" s="43" t="s">
        <v>1518</v>
      </c>
      <c r="I13" s="38"/>
      <c r="J13" s="38"/>
      <c r="K13" s="38"/>
    </row>
    <row r="14" ht="30.0" customHeight="1">
      <c r="A14" s="2" t="s">
        <v>1519</v>
      </c>
      <c r="B14" s="44">
        <v>44892.0</v>
      </c>
      <c r="C14" s="44">
        <v>44958.0</v>
      </c>
      <c r="D14" s="2">
        <v>7.0</v>
      </c>
      <c r="E14" s="13">
        <v>4.0E-4</v>
      </c>
      <c r="H14" s="43" t="s">
        <v>1520</v>
      </c>
      <c r="I14" s="2" t="s">
        <v>51</v>
      </c>
      <c r="J14" s="46" t="s">
        <v>1521</v>
      </c>
      <c r="K14" s="43" t="s">
        <v>60</v>
      </c>
      <c r="L14" s="43" t="s">
        <v>1522</v>
      </c>
      <c r="M14" s="50" t="s">
        <v>1523</v>
      </c>
    </row>
    <row r="15" ht="30.0" customHeight="1">
      <c r="A15" s="2" t="s">
        <v>1524</v>
      </c>
      <c r="B15" s="44">
        <v>44890.0</v>
      </c>
      <c r="C15" s="44">
        <v>44946.0</v>
      </c>
      <c r="D15" s="2">
        <v>6.4</v>
      </c>
      <c r="E15" s="13">
        <v>5.0E-4</v>
      </c>
      <c r="H15" s="43" t="s">
        <v>1525</v>
      </c>
      <c r="I15" s="2" t="s">
        <v>51</v>
      </c>
      <c r="J15" s="46" t="s">
        <v>1521</v>
      </c>
      <c r="K15" s="43" t="s">
        <v>60</v>
      </c>
      <c r="L15" s="43" t="s">
        <v>1526</v>
      </c>
      <c r="M15" s="50" t="s">
        <v>1527</v>
      </c>
    </row>
    <row r="16" ht="30.0" customHeight="1">
      <c r="A16" s="58" t="s">
        <v>1528</v>
      </c>
      <c r="B16" s="44">
        <v>44890.0</v>
      </c>
      <c r="C16" s="44">
        <v>44946.0</v>
      </c>
      <c r="D16" s="2">
        <v>4.7</v>
      </c>
      <c r="E16" s="13">
        <v>4.0E-4</v>
      </c>
      <c r="H16" s="43" t="s">
        <v>1529</v>
      </c>
      <c r="I16" s="2" t="s">
        <v>52</v>
      </c>
      <c r="J16" s="46" t="s">
        <v>1530</v>
      </c>
      <c r="K16" s="43" t="s">
        <v>70</v>
      </c>
      <c r="L16" s="2" t="s">
        <v>1531</v>
      </c>
      <c r="M16" s="69" t="s">
        <v>1532</v>
      </c>
    </row>
    <row r="17" ht="30.0" customHeight="1">
      <c r="A17" s="2" t="s">
        <v>1533</v>
      </c>
      <c r="B17" s="44">
        <v>44890.0</v>
      </c>
      <c r="C17" s="44">
        <v>44946.0</v>
      </c>
      <c r="D17" s="2">
        <v>7.0</v>
      </c>
      <c r="E17" s="13">
        <v>4.0E-4</v>
      </c>
      <c r="H17" s="43" t="s">
        <v>1534</v>
      </c>
      <c r="I17" s="58" t="s">
        <v>51</v>
      </c>
      <c r="J17" s="46" t="s">
        <v>1521</v>
      </c>
      <c r="K17" s="65" t="s">
        <v>60</v>
      </c>
      <c r="L17" s="65" t="s">
        <v>1535</v>
      </c>
      <c r="M17" s="50" t="s">
        <v>1536</v>
      </c>
      <c r="N17" s="2" t="s">
        <v>1537</v>
      </c>
    </row>
    <row r="18" ht="30.0" customHeight="1">
      <c r="A18" s="2" t="s">
        <v>1538</v>
      </c>
      <c r="B18" s="44">
        <v>44890.0</v>
      </c>
      <c r="C18" s="44">
        <v>44946.0</v>
      </c>
      <c r="D18" s="2">
        <v>7.0</v>
      </c>
      <c r="E18" s="13">
        <v>4.0E-4</v>
      </c>
      <c r="H18" s="43" t="s">
        <v>1539</v>
      </c>
      <c r="I18" s="58" t="s">
        <v>51</v>
      </c>
      <c r="J18" s="46" t="s">
        <v>1521</v>
      </c>
      <c r="K18" s="65" t="s">
        <v>60</v>
      </c>
      <c r="L18" s="65" t="s">
        <v>1540</v>
      </c>
      <c r="M18" s="50" t="s">
        <v>1541</v>
      </c>
      <c r="N18" s="2" t="s">
        <v>1537</v>
      </c>
    </row>
    <row r="19" ht="30.0" customHeight="1">
      <c r="A19" s="2" t="s">
        <v>1542</v>
      </c>
      <c r="B19" s="44">
        <v>44890.0</v>
      </c>
      <c r="C19" s="44">
        <v>44946.0</v>
      </c>
      <c r="D19" s="2">
        <v>7.0</v>
      </c>
      <c r="E19" s="13">
        <v>4.0E-4</v>
      </c>
      <c r="H19" s="43" t="s">
        <v>1543</v>
      </c>
      <c r="I19" s="58" t="s">
        <v>51</v>
      </c>
      <c r="J19" s="46" t="s">
        <v>1521</v>
      </c>
      <c r="K19" s="65" t="s">
        <v>60</v>
      </c>
      <c r="L19" s="65" t="s">
        <v>1540</v>
      </c>
      <c r="M19" s="50" t="s">
        <v>1544</v>
      </c>
      <c r="N19" s="2" t="s">
        <v>1537</v>
      </c>
    </row>
    <row r="20" ht="30.0" customHeight="1">
      <c r="A20" s="2" t="s">
        <v>1545</v>
      </c>
      <c r="B20" s="44">
        <v>44895.0</v>
      </c>
      <c r="C20" s="44">
        <v>45083.0</v>
      </c>
      <c r="D20" s="2">
        <v>5.5</v>
      </c>
      <c r="E20" s="13">
        <v>4.0E-4</v>
      </c>
      <c r="H20" s="43" t="s">
        <v>1546</v>
      </c>
      <c r="I20" s="38"/>
      <c r="J20" s="38"/>
      <c r="K20" s="38"/>
    </row>
    <row r="21" ht="30.0" customHeight="1">
      <c r="A21" s="2" t="s">
        <v>1547</v>
      </c>
      <c r="B21" s="44">
        <v>44864.0</v>
      </c>
      <c r="C21" s="44">
        <v>44866.0</v>
      </c>
      <c r="D21" s="2">
        <v>6.4</v>
      </c>
      <c r="E21" s="13">
        <v>5.0E-4</v>
      </c>
      <c r="H21" s="43" t="s">
        <v>1548</v>
      </c>
      <c r="I21" s="58" t="s">
        <v>51</v>
      </c>
      <c r="J21" s="46" t="s">
        <v>1521</v>
      </c>
      <c r="K21" s="65" t="s">
        <v>60</v>
      </c>
      <c r="L21" s="65" t="s">
        <v>1549</v>
      </c>
      <c r="M21" s="69" t="s">
        <v>1550</v>
      </c>
      <c r="N21" s="2" t="s">
        <v>1551</v>
      </c>
    </row>
    <row r="22" ht="30.0" customHeight="1">
      <c r="A22" s="2" t="s">
        <v>1552</v>
      </c>
      <c r="B22" s="44">
        <v>44864.0</v>
      </c>
      <c r="C22" s="44">
        <v>44866.0</v>
      </c>
      <c r="D22" s="2">
        <v>6.4</v>
      </c>
      <c r="E22" s="13">
        <v>5.0E-4</v>
      </c>
      <c r="H22" s="43" t="s">
        <v>1553</v>
      </c>
      <c r="I22" s="58" t="s">
        <v>51</v>
      </c>
      <c r="J22" s="46" t="s">
        <v>1521</v>
      </c>
      <c r="K22" s="65" t="s">
        <v>60</v>
      </c>
      <c r="L22" s="65" t="s">
        <v>1554</v>
      </c>
      <c r="M22" s="50" t="s">
        <v>1555</v>
      </c>
      <c r="N22" s="2" t="s">
        <v>1551</v>
      </c>
    </row>
    <row r="23" ht="30.0" customHeight="1">
      <c r="A23" s="2" t="s">
        <v>1556</v>
      </c>
      <c r="B23" s="44">
        <v>44864.0</v>
      </c>
      <c r="C23" s="44">
        <v>44866.0</v>
      </c>
      <c r="D23" s="2">
        <v>6.4</v>
      </c>
      <c r="E23" s="13">
        <v>5.0E-4</v>
      </c>
      <c r="H23" s="43" t="s">
        <v>1557</v>
      </c>
      <c r="I23" s="58" t="s">
        <v>51</v>
      </c>
      <c r="J23" s="46" t="s">
        <v>1521</v>
      </c>
      <c r="K23" s="65" t="s">
        <v>60</v>
      </c>
      <c r="L23" s="65" t="s">
        <v>1540</v>
      </c>
      <c r="M23" s="50" t="s">
        <v>1558</v>
      </c>
      <c r="N23" s="2" t="s">
        <v>1551</v>
      </c>
    </row>
    <row r="24" ht="30.0" customHeight="1">
      <c r="A24" s="2" t="s">
        <v>1559</v>
      </c>
      <c r="B24" s="44">
        <v>44869.0</v>
      </c>
      <c r="C24" s="44">
        <v>44993.0</v>
      </c>
      <c r="D24" s="2">
        <v>7.5</v>
      </c>
      <c r="E24" s="13">
        <v>5.0E-4</v>
      </c>
      <c r="H24" s="43" t="s">
        <v>1560</v>
      </c>
      <c r="I24" s="38"/>
      <c r="J24" s="38"/>
      <c r="K24" s="38"/>
    </row>
    <row r="25" ht="30.0" customHeight="1">
      <c r="A25" s="58" t="s">
        <v>1561</v>
      </c>
      <c r="B25" s="44">
        <v>44860.0</v>
      </c>
      <c r="C25" s="44">
        <v>44971.0</v>
      </c>
      <c r="D25" s="2">
        <v>6.7</v>
      </c>
      <c r="E25" s="13">
        <v>4.0E-4</v>
      </c>
      <c r="H25" s="43" t="s">
        <v>1562</v>
      </c>
      <c r="I25" s="2" t="s">
        <v>53</v>
      </c>
      <c r="J25" s="46" t="s">
        <v>1530</v>
      </c>
      <c r="K25" s="43" t="s">
        <v>64</v>
      </c>
      <c r="L25" s="43" t="s">
        <v>1563</v>
      </c>
      <c r="M25" s="50" t="s">
        <v>1564</v>
      </c>
    </row>
    <row r="26" ht="30.0" customHeight="1">
      <c r="A26" s="2" t="s">
        <v>1565</v>
      </c>
      <c r="B26" s="44">
        <v>44888.0</v>
      </c>
      <c r="C26" s="44">
        <v>44986.0</v>
      </c>
      <c r="D26" s="2">
        <v>8.8</v>
      </c>
      <c r="E26" s="13">
        <v>0.0011</v>
      </c>
      <c r="H26" s="43" t="s">
        <v>1566</v>
      </c>
      <c r="I26" s="38"/>
      <c r="J26" s="38"/>
      <c r="K26" s="38"/>
    </row>
    <row r="27" ht="30.0" customHeight="1">
      <c r="A27" s="2" t="s">
        <v>1567</v>
      </c>
      <c r="B27" s="44">
        <v>44888.0</v>
      </c>
      <c r="C27" s="44">
        <v>44949.0</v>
      </c>
      <c r="D27" s="2">
        <v>6.5</v>
      </c>
      <c r="E27" s="13">
        <v>5.0E-4</v>
      </c>
      <c r="H27" s="43" t="s">
        <v>1568</v>
      </c>
      <c r="I27" s="38"/>
      <c r="J27" s="38"/>
      <c r="K27" s="38"/>
    </row>
    <row r="28" ht="30.0" customHeight="1">
      <c r="A28" s="2" t="s">
        <v>1569</v>
      </c>
      <c r="B28" s="44">
        <v>44848.0</v>
      </c>
      <c r="C28" s="44">
        <v>44960.0</v>
      </c>
      <c r="D28" s="2">
        <v>5.5</v>
      </c>
      <c r="E28" s="13">
        <v>4.0E-4</v>
      </c>
      <c r="H28" s="43" t="s">
        <v>1570</v>
      </c>
      <c r="I28" s="38"/>
      <c r="J28" s="38"/>
      <c r="K28" s="38"/>
    </row>
    <row r="29" ht="30.0" customHeight="1">
      <c r="A29" s="2" t="s">
        <v>1571</v>
      </c>
      <c r="B29" s="44">
        <v>44848.0</v>
      </c>
      <c r="C29" s="44">
        <v>44960.0</v>
      </c>
      <c r="D29" s="2">
        <v>5.5</v>
      </c>
      <c r="E29" s="13">
        <v>4.0E-4</v>
      </c>
      <c r="H29" s="43" t="s">
        <v>1572</v>
      </c>
      <c r="I29" s="38"/>
      <c r="J29" s="38"/>
      <c r="K29" s="38"/>
    </row>
    <row r="30" ht="30.0" customHeight="1">
      <c r="A30" s="2" t="s">
        <v>1573</v>
      </c>
      <c r="B30" s="44">
        <v>44848.0</v>
      </c>
      <c r="C30" s="44">
        <v>44986.0</v>
      </c>
      <c r="D30" s="2">
        <v>7.8</v>
      </c>
      <c r="E30" s="13">
        <v>4.0E-4</v>
      </c>
      <c r="H30" s="43" t="s">
        <v>1574</v>
      </c>
      <c r="I30" s="38"/>
      <c r="J30" s="38"/>
      <c r="K30" s="38"/>
    </row>
    <row r="31" ht="30.0" customHeight="1">
      <c r="A31" s="2" t="s">
        <v>1575</v>
      </c>
      <c r="B31" s="44">
        <v>44847.0</v>
      </c>
      <c r="C31" s="44">
        <v>44972.0</v>
      </c>
      <c r="D31" s="2">
        <v>8.8</v>
      </c>
      <c r="E31" s="13">
        <v>9.0E-4</v>
      </c>
      <c r="H31" s="43" t="s">
        <v>1576</v>
      </c>
      <c r="I31" s="38"/>
      <c r="J31" s="38"/>
      <c r="K31" s="38"/>
    </row>
    <row r="32" ht="30.0" customHeight="1">
      <c r="A32" s="2" t="s">
        <v>1577</v>
      </c>
      <c r="B32" s="44">
        <v>44843.0</v>
      </c>
      <c r="C32" s="44">
        <v>44960.0</v>
      </c>
      <c r="D32" s="2">
        <v>5.5</v>
      </c>
      <c r="E32" s="13">
        <v>6.0E-4</v>
      </c>
      <c r="H32" s="43" t="s">
        <v>1578</v>
      </c>
      <c r="I32" s="38"/>
      <c r="J32" s="38"/>
      <c r="K32" s="38"/>
    </row>
    <row r="33" ht="30.0" customHeight="1">
      <c r="A33" s="2" t="s">
        <v>1579</v>
      </c>
      <c r="B33" s="44">
        <v>44902.0</v>
      </c>
      <c r="C33" s="44">
        <v>44936.0</v>
      </c>
      <c r="D33" s="2">
        <v>5.5</v>
      </c>
      <c r="E33" s="13">
        <v>4.0E-4</v>
      </c>
      <c r="H33" s="43" t="s">
        <v>1580</v>
      </c>
      <c r="I33" s="38"/>
      <c r="J33" s="38"/>
      <c r="K33" s="38"/>
    </row>
    <row r="34" ht="30.0" customHeight="1">
      <c r="A34" s="2" t="s">
        <v>1581</v>
      </c>
      <c r="B34" s="44">
        <v>44902.0</v>
      </c>
      <c r="C34" s="44">
        <v>44936.0</v>
      </c>
      <c r="D34" s="2">
        <v>5.5</v>
      </c>
      <c r="E34" s="13">
        <v>4.0E-4</v>
      </c>
      <c r="H34" s="43" t="s">
        <v>1580</v>
      </c>
      <c r="I34" s="38"/>
      <c r="J34" s="38"/>
      <c r="K34" s="38"/>
    </row>
    <row r="35" ht="30.0" customHeight="1">
      <c r="A35" s="2" t="s">
        <v>1582</v>
      </c>
      <c r="B35" s="44">
        <v>44834.0</v>
      </c>
      <c r="C35" s="44">
        <v>44980.0</v>
      </c>
      <c r="D35" s="2">
        <v>4.7</v>
      </c>
      <c r="E35" s="13">
        <v>4.0E-4</v>
      </c>
      <c r="H35" s="43" t="s">
        <v>1583</v>
      </c>
      <c r="I35" s="2" t="s">
        <v>51</v>
      </c>
      <c r="J35" s="46" t="s">
        <v>1521</v>
      </c>
      <c r="K35" s="65" t="s">
        <v>60</v>
      </c>
      <c r="L35" s="65" t="s">
        <v>1584</v>
      </c>
      <c r="M35" s="50" t="s">
        <v>1585</v>
      </c>
    </row>
    <row r="36" ht="30.0" customHeight="1">
      <c r="A36" s="2" t="s">
        <v>1586</v>
      </c>
      <c r="B36" s="44">
        <v>44834.0</v>
      </c>
      <c r="C36" s="44">
        <v>44980.0</v>
      </c>
      <c r="D36" s="2">
        <v>4.2</v>
      </c>
      <c r="E36" s="13">
        <v>4.0E-4</v>
      </c>
      <c r="H36" s="43" t="s">
        <v>1587</v>
      </c>
      <c r="I36" s="58" t="s">
        <v>51</v>
      </c>
      <c r="J36" s="46" t="s">
        <v>1521</v>
      </c>
      <c r="K36" s="65" t="s">
        <v>60</v>
      </c>
      <c r="L36" s="65" t="s">
        <v>1540</v>
      </c>
      <c r="M36" s="50" t="s">
        <v>1588</v>
      </c>
      <c r="N36" s="2" t="s">
        <v>1589</v>
      </c>
    </row>
    <row r="37" ht="30.0" customHeight="1">
      <c r="A37" s="2" t="s">
        <v>1590</v>
      </c>
      <c r="B37" s="44">
        <v>44834.0</v>
      </c>
      <c r="C37" s="44">
        <v>44838.0</v>
      </c>
      <c r="D37" s="2">
        <v>4.2</v>
      </c>
      <c r="E37" s="13">
        <v>4.0E-4</v>
      </c>
      <c r="H37" s="43" t="s">
        <v>1591</v>
      </c>
      <c r="I37" s="58" t="s">
        <v>51</v>
      </c>
      <c r="J37" s="46" t="s">
        <v>1521</v>
      </c>
      <c r="K37" s="65" t="s">
        <v>60</v>
      </c>
      <c r="L37" s="65" t="s">
        <v>1540</v>
      </c>
      <c r="M37" s="50" t="s">
        <v>1592</v>
      </c>
      <c r="N37" s="2" t="s">
        <v>1551</v>
      </c>
    </row>
    <row r="38" ht="30.0" customHeight="1">
      <c r="A38" s="2" t="s">
        <v>1593</v>
      </c>
      <c r="B38" s="44">
        <v>44848.0</v>
      </c>
      <c r="C38" s="44">
        <v>44986.0</v>
      </c>
      <c r="D38" s="2">
        <v>8.1</v>
      </c>
      <c r="E38" s="13">
        <v>8.0E-4</v>
      </c>
      <c r="H38" s="43" t="s">
        <v>1594</v>
      </c>
      <c r="I38" s="38"/>
      <c r="J38" s="38"/>
      <c r="K38" s="38"/>
    </row>
    <row r="39" ht="30.0" customHeight="1">
      <c r="A39" s="2" t="s">
        <v>1595</v>
      </c>
      <c r="B39" s="44">
        <v>44825.0</v>
      </c>
      <c r="C39" s="44">
        <v>45128.0</v>
      </c>
      <c r="D39" s="2">
        <v>7.0</v>
      </c>
      <c r="E39" s="13">
        <v>4.0E-4</v>
      </c>
      <c r="H39" s="43" t="s">
        <v>1596</v>
      </c>
      <c r="I39" s="38"/>
      <c r="J39" s="38"/>
      <c r="K39" s="38"/>
    </row>
    <row r="40" ht="30.0" customHeight="1">
      <c r="A40" s="2" t="s">
        <v>1597</v>
      </c>
      <c r="B40" s="44">
        <v>44825.0</v>
      </c>
      <c r="C40" s="44">
        <v>45049.0</v>
      </c>
      <c r="D40" s="2">
        <v>5.5</v>
      </c>
      <c r="E40" s="13">
        <v>4.0E-4</v>
      </c>
      <c r="H40" s="43" t="s">
        <v>1598</v>
      </c>
      <c r="I40" s="58" t="s">
        <v>51</v>
      </c>
      <c r="J40" s="46" t="s">
        <v>1521</v>
      </c>
      <c r="K40" s="65" t="s">
        <v>60</v>
      </c>
      <c r="L40" s="65" t="s">
        <v>1540</v>
      </c>
      <c r="M40" s="50" t="s">
        <v>1599</v>
      </c>
      <c r="N40" s="2" t="s">
        <v>1600</v>
      </c>
    </row>
    <row r="41" ht="30.0" customHeight="1">
      <c r="A41" s="2" t="s">
        <v>1601</v>
      </c>
      <c r="B41" s="44">
        <v>44822.0</v>
      </c>
      <c r="C41" s="44">
        <v>44980.0</v>
      </c>
      <c r="D41" s="2">
        <v>5.5</v>
      </c>
      <c r="E41" s="13">
        <v>4.0E-4</v>
      </c>
      <c r="H41" s="43" t="s">
        <v>1602</v>
      </c>
      <c r="I41" s="2" t="s">
        <v>51</v>
      </c>
      <c r="J41" s="46" t="s">
        <v>1530</v>
      </c>
      <c r="K41" s="43" t="s">
        <v>74</v>
      </c>
      <c r="L41" s="43" t="s">
        <v>1603</v>
      </c>
      <c r="M41" s="50" t="s">
        <v>1604</v>
      </c>
    </row>
    <row r="42" ht="30.0" customHeight="1">
      <c r="A42" s="2" t="s">
        <v>1605</v>
      </c>
      <c r="B42" s="44">
        <v>44818.0</v>
      </c>
      <c r="C42" s="44">
        <v>44821.0</v>
      </c>
      <c r="D42" s="2">
        <v>5.5</v>
      </c>
      <c r="E42" s="13">
        <v>4.0E-4</v>
      </c>
      <c r="H42" s="43" t="s">
        <v>1606</v>
      </c>
      <c r="I42" s="38"/>
      <c r="J42" s="38"/>
      <c r="K42" s="38"/>
    </row>
    <row r="43" ht="30.0" customHeight="1">
      <c r="A43" s="2" t="s">
        <v>1607</v>
      </c>
      <c r="B43" s="44">
        <v>44813.0</v>
      </c>
      <c r="C43" s="44">
        <v>44886.0</v>
      </c>
      <c r="D43" s="2">
        <v>4.7</v>
      </c>
      <c r="E43" s="13">
        <v>4.0E-4</v>
      </c>
      <c r="H43" s="43" t="s">
        <v>1608</v>
      </c>
      <c r="I43" s="58" t="s">
        <v>51</v>
      </c>
      <c r="J43" s="62" t="s">
        <v>1521</v>
      </c>
      <c r="K43" s="65" t="s">
        <v>60</v>
      </c>
      <c r="L43" s="65" t="s">
        <v>1609</v>
      </c>
      <c r="M43" s="73" t="s">
        <v>1610</v>
      </c>
      <c r="N43" s="2" t="s">
        <v>1611</v>
      </c>
    </row>
    <row r="44" ht="30.0" customHeight="1">
      <c r="A44" s="58" t="s">
        <v>1612</v>
      </c>
      <c r="B44" s="44">
        <v>44813.0</v>
      </c>
      <c r="C44" s="44">
        <v>45033.0</v>
      </c>
      <c r="D44" s="2">
        <v>6.3</v>
      </c>
      <c r="E44" s="13">
        <v>4.0E-4</v>
      </c>
      <c r="H44" s="65" t="s">
        <v>1613</v>
      </c>
      <c r="I44" s="2" t="s">
        <v>1614</v>
      </c>
      <c r="J44" s="75"/>
      <c r="K44" s="49"/>
      <c r="L44" s="43" t="s">
        <v>1615</v>
      </c>
      <c r="M44" s="50" t="s">
        <v>1616</v>
      </c>
    </row>
    <row r="45" ht="30.0" customHeight="1">
      <c r="A45" s="58" t="s">
        <v>1617</v>
      </c>
      <c r="B45" s="44">
        <v>44809.0</v>
      </c>
      <c r="C45" s="44">
        <v>44986.0</v>
      </c>
      <c r="D45" s="2">
        <v>6.1</v>
      </c>
      <c r="E45" s="13">
        <v>4.0E-4</v>
      </c>
      <c r="H45" s="77" t="s">
        <v>1618</v>
      </c>
      <c r="I45" s="2" t="s">
        <v>52</v>
      </c>
      <c r="J45" s="46" t="s">
        <v>1619</v>
      </c>
      <c r="K45" s="43" t="s">
        <v>71</v>
      </c>
      <c r="L45" s="43" t="s">
        <v>1620</v>
      </c>
      <c r="M45" s="50" t="s">
        <v>1621</v>
      </c>
    </row>
    <row r="46" ht="30.0" customHeight="1">
      <c r="A46" s="2" t="s">
        <v>1622</v>
      </c>
      <c r="B46" s="44">
        <v>44806.0</v>
      </c>
      <c r="C46" s="44">
        <v>44886.0</v>
      </c>
      <c r="D46" s="2">
        <v>5.5</v>
      </c>
      <c r="E46" s="13">
        <v>4.0E-4</v>
      </c>
      <c r="H46" s="43" t="s">
        <v>1623</v>
      </c>
      <c r="I46" s="38"/>
      <c r="J46" s="38"/>
      <c r="K46" s="38"/>
    </row>
    <row r="47" ht="30.0" customHeight="1">
      <c r="A47" s="2" t="s">
        <v>1624</v>
      </c>
      <c r="B47" s="44">
        <v>44806.0</v>
      </c>
      <c r="C47" s="44">
        <v>45181.0</v>
      </c>
      <c r="D47" s="2">
        <v>7.8</v>
      </c>
      <c r="E47" s="13">
        <v>4.0E-4</v>
      </c>
      <c r="H47" s="43" t="s">
        <v>1625</v>
      </c>
      <c r="I47" s="38"/>
      <c r="J47" s="38"/>
      <c r="K47" s="38"/>
    </row>
    <row r="48" ht="30.0" customHeight="1">
      <c r="A48" s="2" t="s">
        <v>1626</v>
      </c>
      <c r="B48" s="44">
        <v>44806.0</v>
      </c>
      <c r="C48" s="44">
        <v>44886.0</v>
      </c>
      <c r="D48" s="2">
        <v>4.7</v>
      </c>
      <c r="E48" s="13">
        <v>4.0E-4</v>
      </c>
      <c r="H48" s="43" t="s">
        <v>1627</v>
      </c>
      <c r="I48" s="38"/>
      <c r="J48" s="38"/>
      <c r="K48" s="38"/>
    </row>
    <row r="49" ht="30.0" customHeight="1">
      <c r="A49" s="2" t="s">
        <v>1628</v>
      </c>
      <c r="B49" s="44">
        <v>44813.0</v>
      </c>
      <c r="C49" s="44">
        <v>45033.0</v>
      </c>
      <c r="D49" s="2">
        <v>6.3</v>
      </c>
      <c r="E49" s="13">
        <v>4.0E-4</v>
      </c>
      <c r="H49" s="43"/>
      <c r="I49" s="2" t="s">
        <v>51</v>
      </c>
      <c r="J49" s="75"/>
      <c r="K49" s="49"/>
      <c r="L49" s="43" t="s">
        <v>1629</v>
      </c>
      <c r="M49" s="50" t="s">
        <v>1630</v>
      </c>
    </row>
    <row r="50" ht="30.0" customHeight="1">
      <c r="A50" s="58" t="s">
        <v>1631</v>
      </c>
      <c r="B50" s="44">
        <v>44813.0</v>
      </c>
      <c r="C50" s="44">
        <v>44818.0</v>
      </c>
      <c r="D50" s="2">
        <v>6.3</v>
      </c>
      <c r="E50" s="13">
        <v>4.0E-4</v>
      </c>
      <c r="H50" s="43" t="s">
        <v>1632</v>
      </c>
      <c r="I50" s="2" t="s">
        <v>1614</v>
      </c>
      <c r="J50" s="75"/>
      <c r="K50" s="43"/>
      <c r="L50" s="43" t="s">
        <v>1633</v>
      </c>
      <c r="M50" s="50" t="s">
        <v>1634</v>
      </c>
    </row>
    <row r="51" ht="30.0" customHeight="1">
      <c r="A51" s="2" t="s">
        <v>1635</v>
      </c>
      <c r="B51" s="44">
        <v>44769.0</v>
      </c>
      <c r="C51" s="44">
        <v>45062.0</v>
      </c>
      <c r="D51" s="2">
        <v>7.5</v>
      </c>
      <c r="E51" s="13">
        <v>0.0026</v>
      </c>
      <c r="H51" s="43" t="s">
        <v>1636</v>
      </c>
      <c r="I51" s="38"/>
      <c r="J51" s="38"/>
      <c r="K51" s="38"/>
    </row>
    <row r="52" ht="30.0" customHeight="1">
      <c r="A52" s="2" t="s">
        <v>1637</v>
      </c>
      <c r="B52" s="44">
        <v>44769.0</v>
      </c>
      <c r="C52" s="44">
        <v>44869.0</v>
      </c>
      <c r="D52" s="2">
        <v>5.5</v>
      </c>
      <c r="E52" s="13">
        <v>4.0E-4</v>
      </c>
      <c r="H52" s="43" t="s">
        <v>1638</v>
      </c>
      <c r="I52" s="38"/>
      <c r="J52" s="38"/>
      <c r="K52" s="38"/>
    </row>
    <row r="53" ht="30.0" customHeight="1">
      <c r="A53" s="58" t="s">
        <v>1639</v>
      </c>
      <c r="B53" s="44">
        <v>44820.0</v>
      </c>
      <c r="C53" s="44">
        <v>44824.0</v>
      </c>
      <c r="D53" s="2">
        <v>6.3</v>
      </c>
      <c r="E53" s="13">
        <v>4.0E-4</v>
      </c>
      <c r="H53" s="43" t="s">
        <v>1640</v>
      </c>
      <c r="I53" s="2" t="s">
        <v>1614</v>
      </c>
      <c r="J53" s="75"/>
      <c r="K53" s="2"/>
      <c r="L53" s="43" t="s">
        <v>1641</v>
      </c>
      <c r="M53" s="78" t="s">
        <v>1642</v>
      </c>
    </row>
    <row r="54" ht="30.0" customHeight="1">
      <c r="A54" s="58" t="s">
        <v>1643</v>
      </c>
      <c r="B54" s="44">
        <v>44813.0</v>
      </c>
      <c r="C54" s="44">
        <v>45049.0</v>
      </c>
      <c r="D54" s="2">
        <v>6.3</v>
      </c>
      <c r="E54" s="13">
        <v>4.0E-4</v>
      </c>
      <c r="H54" s="43" t="s">
        <v>1644</v>
      </c>
      <c r="I54" s="2" t="s">
        <v>52</v>
      </c>
      <c r="J54" s="46" t="s">
        <v>1619</v>
      </c>
      <c r="K54" s="43" t="s">
        <v>71</v>
      </c>
      <c r="L54" s="43" t="s">
        <v>1645</v>
      </c>
      <c r="M54" s="50" t="s">
        <v>1646</v>
      </c>
    </row>
    <row r="55" ht="30.0" customHeight="1">
      <c r="A55" s="2" t="s">
        <v>1647</v>
      </c>
      <c r="B55" s="44">
        <v>44771.0</v>
      </c>
      <c r="C55" s="44">
        <v>44808.0</v>
      </c>
      <c r="D55" s="2">
        <v>7.8</v>
      </c>
      <c r="E55" s="13">
        <v>4.0E-4</v>
      </c>
      <c r="H55" s="43" t="s">
        <v>1648</v>
      </c>
      <c r="I55" s="38"/>
      <c r="J55" s="38"/>
      <c r="K55" s="38"/>
    </row>
    <row r="56" ht="30.0" customHeight="1">
      <c r="A56" s="2" t="s">
        <v>1649</v>
      </c>
      <c r="B56" s="44">
        <v>44746.0</v>
      </c>
      <c r="C56" s="44">
        <v>45181.0</v>
      </c>
      <c r="D56" s="2">
        <v>7.8</v>
      </c>
      <c r="E56" s="13">
        <v>0.005</v>
      </c>
      <c r="G56" s="2" t="s">
        <v>51</v>
      </c>
      <c r="H56" s="43" t="s">
        <v>1650</v>
      </c>
      <c r="I56" s="38"/>
      <c r="J56" s="38"/>
      <c r="K56" s="38"/>
    </row>
    <row r="57" ht="30.0" customHeight="1">
      <c r="A57" s="2" t="s">
        <v>1651</v>
      </c>
      <c r="B57" s="44">
        <v>44738.0</v>
      </c>
      <c r="C57" s="44">
        <v>44750.0</v>
      </c>
      <c r="D57" s="2">
        <v>5.5</v>
      </c>
      <c r="E57" s="13">
        <v>4.0E-4</v>
      </c>
      <c r="H57" s="43" t="s">
        <v>1652</v>
      </c>
      <c r="I57" s="2" t="s">
        <v>52</v>
      </c>
      <c r="J57" s="46" t="s">
        <v>1653</v>
      </c>
      <c r="K57" s="43" t="s">
        <v>72</v>
      </c>
      <c r="L57" s="43" t="s">
        <v>1654</v>
      </c>
      <c r="M57" s="50" t="s">
        <v>1655</v>
      </c>
    </row>
    <row r="58" ht="30.0" customHeight="1">
      <c r="A58" s="2" t="s">
        <v>1656</v>
      </c>
      <c r="B58" s="44">
        <v>44738.0</v>
      </c>
      <c r="C58" s="44">
        <v>44750.0</v>
      </c>
      <c r="D58" s="2">
        <v>5.5</v>
      </c>
      <c r="E58" s="13">
        <v>4.0E-4</v>
      </c>
      <c r="H58" s="43" t="s">
        <v>1657</v>
      </c>
      <c r="I58" s="2" t="s">
        <v>52</v>
      </c>
      <c r="J58" s="46" t="s">
        <v>1653</v>
      </c>
      <c r="K58" s="43" t="s">
        <v>72</v>
      </c>
      <c r="L58" s="43" t="s">
        <v>1658</v>
      </c>
      <c r="M58" s="50" t="s">
        <v>1659</v>
      </c>
    </row>
    <row r="59" ht="30.0" customHeight="1">
      <c r="A59" s="2" t="s">
        <v>1660</v>
      </c>
      <c r="B59" s="44">
        <v>44730.0</v>
      </c>
      <c r="C59" s="44">
        <v>44870.0</v>
      </c>
      <c r="D59" s="2">
        <v>3.3</v>
      </c>
      <c r="E59" s="13">
        <v>5.0E-4</v>
      </c>
      <c r="H59" s="43" t="s">
        <v>1661</v>
      </c>
      <c r="I59" s="2" t="s">
        <v>51</v>
      </c>
      <c r="J59" s="46" t="s">
        <v>1653</v>
      </c>
      <c r="K59" s="43" t="s">
        <v>60</v>
      </c>
      <c r="L59" s="43" t="s">
        <v>1662</v>
      </c>
      <c r="M59" s="50" t="s">
        <v>1663</v>
      </c>
    </row>
    <row r="60" ht="30.0" customHeight="1">
      <c r="A60" s="2" t="s">
        <v>1664</v>
      </c>
      <c r="B60" s="44">
        <v>44747.0</v>
      </c>
      <c r="C60" s="44">
        <v>44863.0</v>
      </c>
      <c r="D60" s="2">
        <v>4.7</v>
      </c>
      <c r="E60" s="13">
        <v>4.0E-4</v>
      </c>
      <c r="H60" s="43" t="s">
        <v>1665</v>
      </c>
      <c r="I60" s="38"/>
      <c r="J60" s="38"/>
      <c r="K60" s="38"/>
    </row>
    <row r="61" ht="30.0" customHeight="1">
      <c r="A61" s="2" t="s">
        <v>1666</v>
      </c>
      <c r="B61" s="44">
        <v>44747.0</v>
      </c>
      <c r="C61" s="44">
        <v>44870.0</v>
      </c>
      <c r="D61" s="2">
        <v>7.8</v>
      </c>
      <c r="E61" s="13">
        <v>4.0E-4</v>
      </c>
      <c r="H61" s="43" t="s">
        <v>1667</v>
      </c>
      <c r="I61" s="38"/>
      <c r="J61" s="38"/>
      <c r="K61" s="38"/>
    </row>
    <row r="62" ht="30.0" customHeight="1">
      <c r="A62" s="2" t="s">
        <v>1668</v>
      </c>
      <c r="B62" s="44">
        <v>44747.0</v>
      </c>
      <c r="C62" s="44">
        <v>45127.0</v>
      </c>
      <c r="D62" s="2">
        <v>7.1</v>
      </c>
      <c r="E62" s="13">
        <v>4.0E-4</v>
      </c>
      <c r="H62" s="43" t="s">
        <v>1669</v>
      </c>
      <c r="I62" s="38"/>
      <c r="J62" s="38"/>
      <c r="K62" s="38"/>
    </row>
    <row r="63" ht="30.0" customHeight="1">
      <c r="A63" s="2" t="s">
        <v>1670</v>
      </c>
      <c r="B63" s="44">
        <v>44747.0</v>
      </c>
      <c r="C63" s="44">
        <v>45127.0</v>
      </c>
      <c r="D63" s="2">
        <v>7.1</v>
      </c>
      <c r="E63" s="13">
        <v>4.0E-4</v>
      </c>
      <c r="H63" s="43" t="s">
        <v>1669</v>
      </c>
      <c r="I63" s="38"/>
      <c r="J63" s="38"/>
      <c r="K63" s="38"/>
    </row>
    <row r="64" ht="30.0" customHeight="1">
      <c r="A64" s="2" t="s">
        <v>1671</v>
      </c>
      <c r="B64" s="44">
        <v>44747.0</v>
      </c>
      <c r="C64" s="44">
        <v>45127.0</v>
      </c>
      <c r="D64" s="2">
        <v>7.1</v>
      </c>
      <c r="E64" s="13">
        <v>4.0E-4</v>
      </c>
      <c r="H64" s="43" t="s">
        <v>1669</v>
      </c>
      <c r="I64" s="38"/>
      <c r="J64" s="38"/>
      <c r="K64" s="38"/>
    </row>
    <row r="65" ht="30.0" customHeight="1">
      <c r="A65" s="2" t="s">
        <v>1672</v>
      </c>
      <c r="B65" s="44">
        <v>44722.0</v>
      </c>
      <c r="C65" s="44">
        <v>44739.0</v>
      </c>
      <c r="D65" s="2">
        <v>7.8</v>
      </c>
      <c r="E65" s="13">
        <v>4.0E-4</v>
      </c>
      <c r="H65" s="43" t="s">
        <v>1673</v>
      </c>
      <c r="I65" s="38"/>
      <c r="J65" s="38"/>
      <c r="K65" s="38"/>
    </row>
    <row r="66" ht="30.0" customHeight="1">
      <c r="A66" s="2" t="s">
        <v>1674</v>
      </c>
      <c r="B66" s="44">
        <v>44717.0</v>
      </c>
      <c r="C66" s="44">
        <v>44832.0</v>
      </c>
      <c r="D66" s="2">
        <v>3.3</v>
      </c>
      <c r="E66" s="13">
        <v>5.0E-4</v>
      </c>
      <c r="H66" s="43" t="s">
        <v>1675</v>
      </c>
      <c r="I66" s="38"/>
      <c r="J66" s="38"/>
      <c r="K66" s="38"/>
    </row>
    <row r="67" ht="30.0" customHeight="1">
      <c r="A67" s="2" t="s">
        <v>1676</v>
      </c>
      <c r="B67" s="44">
        <v>44714.0</v>
      </c>
      <c r="C67" s="44">
        <v>45062.0</v>
      </c>
      <c r="D67" s="2">
        <v>7.8</v>
      </c>
      <c r="E67" s="13">
        <v>4.0E-4</v>
      </c>
      <c r="H67" s="43" t="s">
        <v>1677</v>
      </c>
      <c r="I67" s="38"/>
      <c r="J67" s="38"/>
      <c r="K67" s="38"/>
    </row>
    <row r="68" ht="30.0" customHeight="1">
      <c r="A68" s="2" t="s">
        <v>1678</v>
      </c>
      <c r="B68" s="44">
        <v>44693.0</v>
      </c>
      <c r="C68" s="44">
        <v>44980.0</v>
      </c>
      <c r="D68" s="2">
        <v>7.8</v>
      </c>
      <c r="E68" s="13">
        <v>7.0E-4</v>
      </c>
      <c r="H68" s="43" t="s">
        <v>1679</v>
      </c>
      <c r="I68" s="38"/>
      <c r="J68" s="38"/>
      <c r="K68" s="38"/>
    </row>
    <row r="69" ht="30.0" customHeight="1">
      <c r="A69" s="2" t="s">
        <v>1680</v>
      </c>
      <c r="B69" s="44">
        <v>44683.0</v>
      </c>
      <c r="C69" s="44">
        <v>44967.0</v>
      </c>
      <c r="D69" s="2">
        <v>7.8</v>
      </c>
      <c r="E69" s="13">
        <v>5.0E-4</v>
      </c>
      <c r="H69" s="43" t="s">
        <v>1681</v>
      </c>
      <c r="I69" s="38"/>
      <c r="J69" s="38"/>
      <c r="K69" s="38"/>
    </row>
    <row r="70" ht="30.0" customHeight="1">
      <c r="A70" s="2" t="s">
        <v>1682</v>
      </c>
      <c r="B70" s="44">
        <v>44673.0</v>
      </c>
      <c r="C70" s="44">
        <v>44860.0</v>
      </c>
      <c r="D70" s="2">
        <v>7.0</v>
      </c>
      <c r="E70" s="13">
        <v>4.0E-4</v>
      </c>
      <c r="H70" s="43" t="s">
        <v>1683</v>
      </c>
      <c r="I70" s="38"/>
      <c r="J70" s="38"/>
      <c r="K70" s="38"/>
    </row>
    <row r="71" ht="30.0" customHeight="1">
      <c r="A71" s="2" t="s">
        <v>1684</v>
      </c>
      <c r="B71" s="44">
        <v>44698.0</v>
      </c>
      <c r="C71" s="44">
        <v>45105.0</v>
      </c>
      <c r="D71" s="2">
        <v>7.8</v>
      </c>
      <c r="E71" s="13">
        <v>4.0E-4</v>
      </c>
      <c r="H71" s="43" t="s">
        <v>1685</v>
      </c>
      <c r="I71" s="38"/>
      <c r="J71" s="38"/>
      <c r="K71" s="38"/>
    </row>
    <row r="72" ht="30.0" customHeight="1">
      <c r="A72" s="58" t="s">
        <v>1686</v>
      </c>
      <c r="B72" s="44">
        <v>44664.0</v>
      </c>
      <c r="C72" s="44">
        <v>45027.0</v>
      </c>
      <c r="D72" s="2">
        <v>7.8</v>
      </c>
      <c r="E72" s="13">
        <v>4.0E-4</v>
      </c>
      <c r="H72" s="43" t="s">
        <v>1687</v>
      </c>
      <c r="I72" s="2" t="s">
        <v>52</v>
      </c>
      <c r="J72" s="46" t="s">
        <v>1653</v>
      </c>
      <c r="K72" s="43" t="s">
        <v>72</v>
      </c>
      <c r="L72" s="43" t="s">
        <v>1688</v>
      </c>
      <c r="M72" s="50" t="s">
        <v>1689</v>
      </c>
    </row>
    <row r="73" ht="30.0" customHeight="1">
      <c r="A73" s="2" t="s">
        <v>1690</v>
      </c>
      <c r="B73" s="44">
        <v>44662.0</v>
      </c>
      <c r="C73" s="44">
        <v>45061.0</v>
      </c>
      <c r="D73" s="2">
        <v>7.8</v>
      </c>
      <c r="E73" s="13">
        <v>5.0E-4</v>
      </c>
      <c r="H73" s="43" t="s">
        <v>1691</v>
      </c>
      <c r="I73" s="38"/>
      <c r="J73" s="38"/>
      <c r="K73" s="38"/>
    </row>
    <row r="74" ht="30.0" customHeight="1">
      <c r="A74" s="2" t="s">
        <v>1692</v>
      </c>
      <c r="B74" s="44">
        <v>44659.0</v>
      </c>
      <c r="C74" s="44">
        <v>45167.0</v>
      </c>
      <c r="D74" s="2">
        <v>7.0</v>
      </c>
      <c r="E74" s="13">
        <v>4.0E-4</v>
      </c>
      <c r="H74" s="43" t="s">
        <v>1693</v>
      </c>
      <c r="I74" s="38"/>
      <c r="J74" s="38"/>
      <c r="K74" s="38"/>
    </row>
    <row r="75" ht="30.0" customHeight="1">
      <c r="A75" s="2" t="s">
        <v>1694</v>
      </c>
      <c r="B75" s="44">
        <v>44654.0</v>
      </c>
      <c r="C75" s="44">
        <v>44958.0</v>
      </c>
      <c r="D75" s="2">
        <v>7.8</v>
      </c>
      <c r="E75" s="13">
        <v>5.0E-4</v>
      </c>
      <c r="H75" s="43" t="s">
        <v>1695</v>
      </c>
      <c r="I75" s="2" t="s">
        <v>52</v>
      </c>
      <c r="J75" s="46" t="s">
        <v>1653</v>
      </c>
      <c r="K75" s="43" t="s">
        <v>72</v>
      </c>
      <c r="L75" s="43" t="s">
        <v>1688</v>
      </c>
      <c r="M75" s="50" t="s">
        <v>1696</v>
      </c>
    </row>
    <row r="76" ht="30.0" customHeight="1">
      <c r="A76" s="2" t="s">
        <v>1697</v>
      </c>
      <c r="B76" s="44">
        <v>44654.0</v>
      </c>
      <c r="C76" s="44">
        <v>44929.0</v>
      </c>
      <c r="D76" s="2">
        <v>5.5</v>
      </c>
      <c r="E76" s="13">
        <v>5.0E-4</v>
      </c>
      <c r="H76" s="43" t="s">
        <v>1698</v>
      </c>
      <c r="I76" s="2" t="s">
        <v>52</v>
      </c>
      <c r="J76" s="46" t="s">
        <v>1653</v>
      </c>
      <c r="K76" s="43" t="s">
        <v>72</v>
      </c>
      <c r="L76" s="43" t="s">
        <v>1688</v>
      </c>
      <c r="M76" s="50" t="s">
        <v>1699</v>
      </c>
    </row>
    <row r="77" ht="30.0" customHeight="1">
      <c r="A77" s="2" t="s">
        <v>1700</v>
      </c>
      <c r="B77" s="44">
        <v>44654.0</v>
      </c>
      <c r="C77" s="44">
        <v>44929.0</v>
      </c>
      <c r="D77" s="2">
        <v>5.5</v>
      </c>
      <c r="E77" s="13">
        <v>5.0E-4</v>
      </c>
      <c r="H77" s="43" t="s">
        <v>1701</v>
      </c>
      <c r="I77" s="2" t="s">
        <v>52</v>
      </c>
      <c r="J77" s="46" t="s">
        <v>1653</v>
      </c>
      <c r="K77" s="43" t="s">
        <v>72</v>
      </c>
      <c r="L77" s="43" t="s">
        <v>1688</v>
      </c>
      <c r="M77" s="50" t="s">
        <v>1702</v>
      </c>
    </row>
    <row r="78" ht="30.0" customHeight="1">
      <c r="A78" s="2" t="s">
        <v>1703</v>
      </c>
      <c r="B78" s="44">
        <v>44653.0</v>
      </c>
      <c r="C78" s="44">
        <v>44960.0</v>
      </c>
      <c r="D78" s="2">
        <v>5.5</v>
      </c>
      <c r="E78" s="13">
        <v>5.0E-4</v>
      </c>
      <c r="H78" s="43" t="s">
        <v>1704</v>
      </c>
      <c r="I78" s="38"/>
      <c r="J78" s="38"/>
      <c r="K78" s="38"/>
    </row>
    <row r="79" ht="30.0" customHeight="1">
      <c r="A79" s="58" t="s">
        <v>1705</v>
      </c>
      <c r="B79" s="44">
        <v>44648.0</v>
      </c>
      <c r="C79" s="44">
        <v>44656.0</v>
      </c>
      <c r="D79" s="2">
        <v>5.5</v>
      </c>
      <c r="E79" s="13">
        <v>4.0E-4</v>
      </c>
      <c r="H79" s="43" t="s">
        <v>1706</v>
      </c>
      <c r="I79" s="2" t="s">
        <v>52</v>
      </c>
      <c r="J79" s="46" t="s">
        <v>1707</v>
      </c>
      <c r="K79" s="43" t="s">
        <v>70</v>
      </c>
      <c r="L79" s="43" t="s">
        <v>1708</v>
      </c>
      <c r="M79" s="50" t="s">
        <v>1709</v>
      </c>
    </row>
    <row r="80" ht="30.0" customHeight="1">
      <c r="A80" s="2" t="s">
        <v>1710</v>
      </c>
      <c r="B80" s="44">
        <v>44643.0</v>
      </c>
      <c r="C80" s="44">
        <v>44958.0</v>
      </c>
      <c r="D80" s="2">
        <v>7.8</v>
      </c>
      <c r="E80" s="13">
        <v>4.0E-4</v>
      </c>
      <c r="H80" s="43" t="s">
        <v>1711</v>
      </c>
      <c r="I80" s="38"/>
      <c r="J80" s="38"/>
      <c r="K80" s="38"/>
    </row>
    <row r="81" ht="30.0" customHeight="1">
      <c r="A81" s="2" t="s">
        <v>1712</v>
      </c>
      <c r="B81" s="44">
        <v>44636.0</v>
      </c>
      <c r="C81" s="44">
        <v>44945.0</v>
      </c>
      <c r="D81" s="2">
        <v>8.8</v>
      </c>
      <c r="E81" s="13">
        <v>0.001</v>
      </c>
      <c r="H81" s="43" t="s">
        <v>1713</v>
      </c>
      <c r="I81" s="2" t="s">
        <v>52</v>
      </c>
      <c r="J81" s="46" t="s">
        <v>1502</v>
      </c>
      <c r="K81" s="43" t="s">
        <v>69</v>
      </c>
      <c r="L81" s="43" t="s">
        <v>1714</v>
      </c>
      <c r="M81" s="50" t="s">
        <v>1715</v>
      </c>
    </row>
    <row r="82" ht="30.0" customHeight="1">
      <c r="A82" s="2" t="s">
        <v>1716</v>
      </c>
      <c r="B82" s="44">
        <v>44632.0</v>
      </c>
      <c r="C82" s="44">
        <v>44917.0</v>
      </c>
      <c r="D82" s="2">
        <v>5.5</v>
      </c>
      <c r="E82" s="13">
        <v>5.0E-4</v>
      </c>
      <c r="H82" s="43" t="s">
        <v>1717</v>
      </c>
      <c r="I82" s="2" t="s">
        <v>52</v>
      </c>
      <c r="J82" s="46" t="s">
        <v>1502</v>
      </c>
      <c r="K82" s="43" t="s">
        <v>69</v>
      </c>
      <c r="L82" s="43" t="s">
        <v>1718</v>
      </c>
      <c r="M82" s="50" t="s">
        <v>1719</v>
      </c>
    </row>
    <row r="83" ht="30.0" customHeight="1">
      <c r="A83" s="2" t="s">
        <v>1720</v>
      </c>
      <c r="B83" s="44">
        <v>44631.0</v>
      </c>
      <c r="C83" s="44">
        <v>44642.0</v>
      </c>
      <c r="D83" s="2">
        <v>5.5</v>
      </c>
      <c r="E83" s="13">
        <v>5.0E-4</v>
      </c>
      <c r="H83" s="43" t="s">
        <v>1721</v>
      </c>
      <c r="I83" s="2" t="s">
        <v>52</v>
      </c>
      <c r="J83" s="46" t="s">
        <v>1722</v>
      </c>
      <c r="K83" s="43" t="s">
        <v>70</v>
      </c>
      <c r="L83" s="43" t="s">
        <v>1723</v>
      </c>
      <c r="M83" s="50" t="s">
        <v>1724</v>
      </c>
    </row>
    <row r="84" ht="30.0" customHeight="1">
      <c r="A84" s="2" t="s">
        <v>1725</v>
      </c>
      <c r="B84" s="44">
        <v>44626.0</v>
      </c>
      <c r="C84" s="44">
        <v>44946.0</v>
      </c>
      <c r="D84" s="2">
        <v>7.8</v>
      </c>
      <c r="E84" s="13">
        <v>5.0E-4</v>
      </c>
      <c r="H84" s="43" t="s">
        <v>1726</v>
      </c>
      <c r="I84" s="2" t="s">
        <v>52</v>
      </c>
      <c r="J84" s="46" t="s">
        <v>1502</v>
      </c>
      <c r="K84" s="43" t="s">
        <v>69</v>
      </c>
      <c r="L84" s="43" t="s">
        <v>1718</v>
      </c>
      <c r="M84" s="50" t="s">
        <v>1727</v>
      </c>
    </row>
    <row r="85" ht="30.0" customHeight="1">
      <c r="A85" s="2" t="s">
        <v>1728</v>
      </c>
      <c r="B85" s="44">
        <v>44747.0</v>
      </c>
      <c r="C85" s="44">
        <v>45127.0</v>
      </c>
      <c r="D85" s="2">
        <v>7.1</v>
      </c>
      <c r="E85" s="13">
        <v>4.0E-4</v>
      </c>
      <c r="H85" s="43" t="s">
        <v>1669</v>
      </c>
      <c r="I85" s="38"/>
      <c r="J85" s="38"/>
      <c r="K85" s="38"/>
    </row>
    <row r="86" ht="30.0" customHeight="1">
      <c r="A86" s="2" t="s">
        <v>1729</v>
      </c>
      <c r="B86" s="44">
        <v>44616.0</v>
      </c>
      <c r="C86" s="44">
        <v>45128.0</v>
      </c>
      <c r="D86" s="2">
        <v>7.8</v>
      </c>
      <c r="E86" s="13">
        <v>4.0E-4</v>
      </c>
      <c r="H86" s="43" t="s">
        <v>1730</v>
      </c>
      <c r="I86" s="38"/>
      <c r="J86" s="38"/>
      <c r="K86" s="38"/>
    </row>
    <row r="87" ht="30.0" customHeight="1">
      <c r="A87" s="2" t="s">
        <v>1731</v>
      </c>
      <c r="B87" s="44">
        <v>44612.0</v>
      </c>
      <c r="C87" s="44">
        <v>44692.0</v>
      </c>
      <c r="D87" s="2">
        <v>5.5</v>
      </c>
      <c r="E87" s="13">
        <v>5.0E-4</v>
      </c>
      <c r="H87" s="43" t="s">
        <v>1732</v>
      </c>
      <c r="I87" s="2" t="s">
        <v>52</v>
      </c>
      <c r="J87" s="46" t="s">
        <v>1502</v>
      </c>
      <c r="K87" s="43" t="s">
        <v>69</v>
      </c>
      <c r="L87" s="43" t="s">
        <v>1718</v>
      </c>
      <c r="M87" s="50" t="s">
        <v>1733</v>
      </c>
    </row>
    <row r="88" ht="30.0" customHeight="1">
      <c r="A88" s="2" t="s">
        <v>1734</v>
      </c>
      <c r="B88" s="44">
        <v>44608.0</v>
      </c>
      <c r="C88" s="44">
        <v>44692.0</v>
      </c>
      <c r="D88" s="2">
        <v>7.8</v>
      </c>
      <c r="E88" s="13">
        <v>6.0E-4</v>
      </c>
      <c r="H88" s="43" t="s">
        <v>1735</v>
      </c>
      <c r="I88" s="38"/>
      <c r="J88" s="38"/>
      <c r="K88" s="38"/>
    </row>
    <row r="89" ht="30.0" customHeight="1">
      <c r="A89" s="2" t="s">
        <v>1736</v>
      </c>
      <c r="B89" s="44">
        <v>44608.0</v>
      </c>
      <c r="C89" s="44">
        <v>44902.0</v>
      </c>
      <c r="D89" s="2">
        <v>4.9</v>
      </c>
      <c r="E89" s="13">
        <v>0.0013</v>
      </c>
      <c r="H89" s="43" t="s">
        <v>1737</v>
      </c>
      <c r="I89" s="2" t="s">
        <v>52</v>
      </c>
      <c r="J89" s="46" t="s">
        <v>1502</v>
      </c>
      <c r="K89" s="43" t="s">
        <v>69</v>
      </c>
      <c r="L89" s="43" t="s">
        <v>1714</v>
      </c>
      <c r="M89" s="50" t="s">
        <v>1738</v>
      </c>
    </row>
    <row r="90" ht="30.0" customHeight="1">
      <c r="A90" s="2" t="s">
        <v>1739</v>
      </c>
      <c r="B90" s="44">
        <v>44603.0</v>
      </c>
      <c r="C90" s="44">
        <v>44692.0</v>
      </c>
      <c r="D90" s="2">
        <v>5.5</v>
      </c>
      <c r="E90" s="13">
        <v>5.0E-4</v>
      </c>
      <c r="H90" s="43" t="s">
        <v>1740</v>
      </c>
      <c r="I90" s="2" t="s">
        <v>51</v>
      </c>
      <c r="J90" s="46" t="s">
        <v>1530</v>
      </c>
      <c r="K90" s="43" t="s">
        <v>70</v>
      </c>
      <c r="L90" s="43" t="s">
        <v>1741</v>
      </c>
      <c r="M90" s="50" t="s">
        <v>1742</v>
      </c>
    </row>
    <row r="91" ht="30.0" customHeight="1">
      <c r="A91" s="2" t="s">
        <v>1743</v>
      </c>
      <c r="B91" s="44">
        <v>44603.0</v>
      </c>
      <c r="C91" s="44">
        <v>44958.0</v>
      </c>
      <c r="D91" s="2">
        <v>7.8</v>
      </c>
      <c r="E91" s="13">
        <v>5.0E-4</v>
      </c>
      <c r="H91" s="43" t="s">
        <v>1744</v>
      </c>
      <c r="I91" s="2" t="s">
        <v>51</v>
      </c>
      <c r="J91" s="46" t="s">
        <v>1653</v>
      </c>
      <c r="K91" s="43" t="s">
        <v>60</v>
      </c>
      <c r="L91" s="43" t="s">
        <v>1745</v>
      </c>
      <c r="M91" s="50" t="s">
        <v>1746</v>
      </c>
    </row>
    <row r="92" ht="30.0" customHeight="1">
      <c r="A92" s="2" t="s">
        <v>1747</v>
      </c>
      <c r="B92" s="44">
        <v>44596.0</v>
      </c>
      <c r="C92" s="44">
        <v>44693.0</v>
      </c>
      <c r="D92" s="2">
        <v>3.3</v>
      </c>
      <c r="E92" s="13">
        <v>5.0E-4</v>
      </c>
      <c r="H92" s="43" t="s">
        <v>1748</v>
      </c>
      <c r="I92" s="38"/>
      <c r="J92" s="38"/>
      <c r="K92" s="38"/>
    </row>
    <row r="93" ht="30.0" customHeight="1">
      <c r="A93" s="2" t="s">
        <v>1749</v>
      </c>
      <c r="B93" s="44">
        <v>44590.0</v>
      </c>
      <c r="C93" s="44">
        <v>45058.0</v>
      </c>
      <c r="D93" s="2">
        <v>7.8</v>
      </c>
      <c r="E93" s="13">
        <v>7.0E-4</v>
      </c>
      <c r="H93" s="43" t="s">
        <v>1750</v>
      </c>
      <c r="I93" s="38"/>
      <c r="J93" s="38"/>
      <c r="K93" s="38"/>
    </row>
    <row r="94" ht="30.0" customHeight="1">
      <c r="A94" s="2" t="s">
        <v>1751</v>
      </c>
      <c r="B94" s="44">
        <v>44575.0</v>
      </c>
      <c r="C94" s="44">
        <v>45062.0</v>
      </c>
      <c r="D94" s="2">
        <v>7.8</v>
      </c>
      <c r="E94" s="13">
        <v>4.0E-4</v>
      </c>
      <c r="H94" s="43" t="s">
        <v>1752</v>
      </c>
      <c r="I94" s="38"/>
      <c r="J94" s="38"/>
      <c r="K94" s="38"/>
    </row>
    <row r="95" ht="30.0" customHeight="1">
      <c r="A95" s="2" t="s">
        <v>1753</v>
      </c>
      <c r="B95" s="44">
        <v>44684.0</v>
      </c>
      <c r="C95" s="44">
        <v>44693.0</v>
      </c>
      <c r="D95" s="2">
        <v>6.7</v>
      </c>
      <c r="E95" s="13">
        <v>4.0E-4</v>
      </c>
      <c r="H95" s="43" t="s">
        <v>1754</v>
      </c>
      <c r="I95" s="38"/>
      <c r="J95" s="38"/>
      <c r="K95" s="38"/>
    </row>
    <row r="96" ht="30.0" customHeight="1">
      <c r="A96" s="2" t="s">
        <v>1755</v>
      </c>
      <c r="B96" s="44">
        <v>44684.0</v>
      </c>
      <c r="C96" s="44">
        <v>44693.0</v>
      </c>
      <c r="D96" s="2">
        <v>4.9</v>
      </c>
      <c r="E96" s="13">
        <v>4.0E-4</v>
      </c>
      <c r="H96" s="43" t="s">
        <v>1756</v>
      </c>
      <c r="I96" s="38"/>
      <c r="J96" s="38"/>
      <c r="K96" s="38"/>
    </row>
    <row r="97" ht="30.0" customHeight="1">
      <c r="A97" s="2" t="s">
        <v>1757</v>
      </c>
      <c r="B97" s="44">
        <v>44684.0</v>
      </c>
      <c r="C97" s="44">
        <v>44693.0</v>
      </c>
      <c r="D97" s="2">
        <v>6.7</v>
      </c>
      <c r="E97" s="13">
        <v>4.0E-4</v>
      </c>
      <c r="H97" s="43" t="s">
        <v>1758</v>
      </c>
      <c r="I97" s="38"/>
      <c r="J97" s="38"/>
      <c r="K97" s="38"/>
    </row>
    <row r="98" ht="30.0" customHeight="1">
      <c r="A98" s="2" t="s">
        <v>1759</v>
      </c>
      <c r="B98" s="44">
        <v>44684.0</v>
      </c>
      <c r="C98" s="44">
        <v>44693.0</v>
      </c>
      <c r="D98" s="2">
        <v>6.7</v>
      </c>
      <c r="E98" s="13">
        <v>4.0E-4</v>
      </c>
      <c r="H98" s="43" t="s">
        <v>1760</v>
      </c>
      <c r="I98" s="38"/>
      <c r="J98" s="38"/>
      <c r="K98" s="38"/>
    </row>
    <row r="99" ht="30.0" customHeight="1">
      <c r="A99" s="2" t="s">
        <v>1761</v>
      </c>
      <c r="B99" s="44">
        <v>44917.0</v>
      </c>
      <c r="C99" s="44">
        <v>44930.0</v>
      </c>
      <c r="D99" s="2">
        <v>5.5</v>
      </c>
      <c r="E99" s="13">
        <v>4.0E-4</v>
      </c>
      <c r="H99" s="43" t="s">
        <v>1762</v>
      </c>
      <c r="I99" s="38"/>
      <c r="J99" s="38"/>
      <c r="K99" s="38"/>
    </row>
    <row r="100" ht="30.0" customHeight="1">
      <c r="A100" s="2" t="s">
        <v>1763</v>
      </c>
      <c r="B100" s="44">
        <v>44900.0</v>
      </c>
      <c r="C100" s="44">
        <v>45157.0</v>
      </c>
      <c r="D100" s="2">
        <v>5.5</v>
      </c>
      <c r="E100" s="13">
        <v>4.0E-4</v>
      </c>
      <c r="H100" s="43" t="s">
        <v>1764</v>
      </c>
      <c r="I100" s="38"/>
      <c r="J100" s="38"/>
      <c r="K100" s="38"/>
    </row>
    <row r="101" ht="30.0" customHeight="1">
      <c r="A101" s="2" t="s">
        <v>1765</v>
      </c>
      <c r="B101" s="44">
        <v>44893.0</v>
      </c>
      <c r="C101" s="44">
        <v>44896.0</v>
      </c>
      <c r="D101" s="2">
        <v>5.5</v>
      </c>
      <c r="E101" s="13">
        <v>4.0E-4</v>
      </c>
      <c r="H101" s="43" t="s">
        <v>1766</v>
      </c>
      <c r="I101" s="38"/>
      <c r="J101" s="38"/>
      <c r="K101" s="38"/>
    </row>
    <row r="102" ht="30.0" customHeight="1">
      <c r="A102" s="2" t="s">
        <v>1767</v>
      </c>
      <c r="B102" s="44">
        <v>44887.0</v>
      </c>
      <c r="C102" s="44">
        <v>45104.0</v>
      </c>
      <c r="D102" s="2">
        <v>7.8</v>
      </c>
      <c r="E102" s="13">
        <v>4.0E-4</v>
      </c>
      <c r="H102" s="43" t="s">
        <v>1768</v>
      </c>
      <c r="I102" s="38"/>
      <c r="J102" s="38"/>
      <c r="K102" s="38"/>
    </row>
    <row r="103" ht="30.0" customHeight="1">
      <c r="A103" s="2" t="s">
        <v>1769</v>
      </c>
      <c r="B103" s="44">
        <v>44879.0</v>
      </c>
      <c r="C103" s="44">
        <v>44882.0</v>
      </c>
      <c r="D103" s="2">
        <v>4.6</v>
      </c>
      <c r="E103" s="13">
        <v>4.0E-4</v>
      </c>
      <c r="H103" s="43" t="s">
        <v>1770</v>
      </c>
      <c r="I103" s="38"/>
      <c r="J103" s="38"/>
      <c r="K103" s="38"/>
    </row>
    <row r="104" ht="30.0" customHeight="1">
      <c r="A104" s="2" t="s">
        <v>1771</v>
      </c>
      <c r="B104" s="44">
        <v>44855.0</v>
      </c>
      <c r="C104" s="44">
        <v>45072.0</v>
      </c>
      <c r="D104" s="2">
        <v>7.0</v>
      </c>
      <c r="E104" s="13">
        <v>4.0E-4</v>
      </c>
      <c r="H104" s="43" t="s">
        <v>1772</v>
      </c>
      <c r="I104" s="38"/>
      <c r="J104" s="38"/>
      <c r="K104" s="38"/>
    </row>
    <row r="105" ht="30.0" customHeight="1">
      <c r="A105" s="2" t="s">
        <v>1773</v>
      </c>
      <c r="B105" s="44">
        <v>44855.0</v>
      </c>
      <c r="C105" s="44">
        <v>44958.0</v>
      </c>
      <c r="D105" s="2">
        <v>4.3</v>
      </c>
      <c r="E105" s="13">
        <v>9.0E-4</v>
      </c>
      <c r="H105" s="43" t="s">
        <v>1774</v>
      </c>
      <c r="I105" s="38"/>
      <c r="J105" s="38"/>
      <c r="K105" s="38"/>
    </row>
    <row r="106" ht="30.0" customHeight="1">
      <c r="A106" s="58" t="s">
        <v>1775</v>
      </c>
      <c r="B106" s="44">
        <v>44902.0</v>
      </c>
      <c r="C106" s="44">
        <v>45054.0</v>
      </c>
      <c r="D106" s="2">
        <v>6.5</v>
      </c>
      <c r="E106" s="13">
        <v>4.0E-4</v>
      </c>
      <c r="H106" s="43" t="s">
        <v>1776</v>
      </c>
      <c r="I106" s="58" t="s">
        <v>53</v>
      </c>
      <c r="J106" s="62" t="s">
        <v>1530</v>
      </c>
      <c r="K106" s="65" t="s">
        <v>814</v>
      </c>
      <c r="L106" s="65" t="s">
        <v>1777</v>
      </c>
      <c r="M106" s="64" t="s">
        <v>1778</v>
      </c>
    </row>
    <row r="107" ht="30.0" customHeight="1">
      <c r="A107" s="2" t="s">
        <v>1779</v>
      </c>
      <c r="B107" s="44">
        <v>44855.0</v>
      </c>
      <c r="C107" s="44">
        <v>45027.0</v>
      </c>
      <c r="D107" s="2">
        <v>8.8</v>
      </c>
      <c r="E107" s="13">
        <v>6.0E-4</v>
      </c>
      <c r="H107" s="43" t="s">
        <v>1780</v>
      </c>
      <c r="I107" s="38"/>
      <c r="J107" s="38"/>
      <c r="K107" s="38"/>
    </row>
    <row r="108" ht="30.0" customHeight="1">
      <c r="A108" s="2" t="s">
        <v>1781</v>
      </c>
      <c r="B108" s="44">
        <v>44855.0</v>
      </c>
      <c r="C108" s="44">
        <v>44980.0</v>
      </c>
      <c r="D108" s="2">
        <v>7.8</v>
      </c>
      <c r="E108" s="13">
        <v>4.0E-4</v>
      </c>
      <c r="H108" s="43" t="s">
        <v>1782</v>
      </c>
      <c r="I108" s="2" t="s">
        <v>51</v>
      </c>
      <c r="J108" s="46" t="s">
        <v>1653</v>
      </c>
      <c r="K108" s="43" t="s">
        <v>60</v>
      </c>
      <c r="L108" s="43" t="s">
        <v>1783</v>
      </c>
      <c r="M108" s="50" t="s">
        <v>1784</v>
      </c>
    </row>
    <row r="109" ht="30.0" customHeight="1">
      <c r="A109" s="2" t="s">
        <v>1785</v>
      </c>
      <c r="B109" s="44">
        <v>44855.0</v>
      </c>
      <c r="C109" s="44">
        <v>45128.0</v>
      </c>
      <c r="D109" s="2">
        <v>7.0</v>
      </c>
      <c r="E109" s="13">
        <v>4.0E-4</v>
      </c>
      <c r="H109" s="43" t="s">
        <v>1786</v>
      </c>
      <c r="I109" s="2" t="s">
        <v>51</v>
      </c>
      <c r="J109" s="46" t="s">
        <v>1653</v>
      </c>
      <c r="K109" s="43" t="s">
        <v>60</v>
      </c>
      <c r="L109" s="43" t="s">
        <v>1787</v>
      </c>
      <c r="M109" s="50" t="s">
        <v>1788</v>
      </c>
    </row>
    <row r="110" ht="30.0" customHeight="1">
      <c r="A110" s="2" t="s">
        <v>1789</v>
      </c>
      <c r="B110" s="44">
        <v>44855.0</v>
      </c>
      <c r="C110" s="44">
        <v>44985.0</v>
      </c>
      <c r="D110" s="2">
        <v>3.5</v>
      </c>
      <c r="E110" s="13">
        <v>5.0E-4</v>
      </c>
      <c r="H110" s="43" t="s">
        <v>1790</v>
      </c>
      <c r="I110" s="38"/>
      <c r="J110" s="38"/>
      <c r="K110" s="38"/>
    </row>
    <row r="111" ht="30.0" customHeight="1">
      <c r="A111" s="2" t="s">
        <v>1791</v>
      </c>
      <c r="B111" s="44">
        <v>44855.0</v>
      </c>
      <c r="C111" s="44">
        <v>44858.0</v>
      </c>
      <c r="D111" s="2">
        <v>5.5</v>
      </c>
      <c r="E111" s="13">
        <v>4.0E-4</v>
      </c>
      <c r="H111" s="43" t="s">
        <v>1792</v>
      </c>
      <c r="I111" s="38"/>
      <c r="J111" s="38"/>
      <c r="K111" s="38"/>
    </row>
    <row r="112" ht="30.0" customHeight="1">
      <c r="A112" s="2" t="s">
        <v>1793</v>
      </c>
      <c r="B112" s="44">
        <v>44855.0</v>
      </c>
      <c r="C112" s="44">
        <v>44985.0</v>
      </c>
      <c r="D112" s="2">
        <v>3.3</v>
      </c>
      <c r="E112" s="13">
        <v>5.0E-4</v>
      </c>
      <c r="H112" s="43" t="s">
        <v>1794</v>
      </c>
      <c r="I112" s="38"/>
      <c r="J112" s="38"/>
      <c r="K112" s="38"/>
    </row>
    <row r="113" ht="30.0" customHeight="1">
      <c r="A113" s="2" t="s">
        <v>1795</v>
      </c>
      <c r="B113" s="44">
        <v>44855.0</v>
      </c>
      <c r="C113" s="44">
        <v>44967.0</v>
      </c>
      <c r="D113" s="2">
        <v>7.8</v>
      </c>
      <c r="E113" s="13">
        <v>4.0E-4</v>
      </c>
      <c r="H113" s="43" t="s">
        <v>1796</v>
      </c>
      <c r="I113" s="38"/>
      <c r="J113" s="38"/>
      <c r="K113" s="38"/>
    </row>
    <row r="114" ht="30.0" customHeight="1">
      <c r="A114" s="58" t="s">
        <v>1797</v>
      </c>
      <c r="B114" s="44">
        <v>44855.0</v>
      </c>
      <c r="C114" s="44">
        <v>44858.0</v>
      </c>
      <c r="D114" s="2">
        <v>3.5</v>
      </c>
      <c r="E114" s="13">
        <v>4.0E-4</v>
      </c>
      <c r="H114" s="43" t="s">
        <v>1798</v>
      </c>
      <c r="I114" s="2" t="s">
        <v>52</v>
      </c>
      <c r="J114" s="46" t="s">
        <v>1707</v>
      </c>
      <c r="K114" s="43" t="s">
        <v>70</v>
      </c>
      <c r="L114" s="43" t="s">
        <v>1799</v>
      </c>
      <c r="M114" s="50" t="s">
        <v>1800</v>
      </c>
    </row>
    <row r="115" ht="30.0" customHeight="1">
      <c r="A115" s="2" t="s">
        <v>1801</v>
      </c>
      <c r="B115" s="44">
        <v>44854.0</v>
      </c>
      <c r="C115" s="44">
        <v>45156.0</v>
      </c>
      <c r="D115" s="2">
        <v>7.5</v>
      </c>
      <c r="E115" s="13">
        <v>0.001</v>
      </c>
      <c r="H115" s="43" t="s">
        <v>1802</v>
      </c>
      <c r="I115" s="38"/>
      <c r="J115" s="38"/>
      <c r="K115" s="38"/>
    </row>
    <row r="116" ht="30.0" customHeight="1">
      <c r="A116" s="2" t="s">
        <v>1803</v>
      </c>
      <c r="B116" s="44">
        <v>44854.0</v>
      </c>
      <c r="C116" s="44">
        <v>44958.0</v>
      </c>
      <c r="D116" s="2">
        <v>6.5</v>
      </c>
      <c r="E116" s="13">
        <v>9.0E-4</v>
      </c>
      <c r="H116" s="43" t="s">
        <v>1804</v>
      </c>
      <c r="I116" s="38"/>
      <c r="J116" s="38"/>
      <c r="K116" s="38"/>
    </row>
    <row r="117" ht="30.0" customHeight="1">
      <c r="A117" s="2" t="s">
        <v>1805</v>
      </c>
      <c r="B117" s="44">
        <v>44854.0</v>
      </c>
      <c r="C117" s="44">
        <v>44858.0</v>
      </c>
      <c r="D117" s="2">
        <v>4.3</v>
      </c>
      <c r="E117" s="13">
        <v>4.0E-4</v>
      </c>
      <c r="H117" s="43" t="s">
        <v>1806</v>
      </c>
      <c r="I117" s="38"/>
      <c r="J117" s="38"/>
      <c r="K117" s="38"/>
    </row>
    <row r="118" ht="30.0" customHeight="1">
      <c r="A118" s="2" t="s">
        <v>1807</v>
      </c>
      <c r="B118" s="44">
        <v>44853.0</v>
      </c>
      <c r="C118" s="44">
        <v>45127.0</v>
      </c>
      <c r="D118" s="2">
        <v>5.5</v>
      </c>
      <c r="E118" s="13">
        <v>4.0E-4</v>
      </c>
      <c r="H118" s="43" t="s">
        <v>1808</v>
      </c>
      <c r="I118" s="38"/>
      <c r="J118" s="38"/>
      <c r="K118" s="38"/>
    </row>
    <row r="119" ht="30.0" customHeight="1">
      <c r="A119" s="2" t="s">
        <v>1809</v>
      </c>
      <c r="B119" s="44">
        <v>44852.0</v>
      </c>
      <c r="C119" s="44">
        <v>44854.0</v>
      </c>
      <c r="D119" s="2">
        <v>5.5</v>
      </c>
      <c r="E119" s="13">
        <v>4.0E-4</v>
      </c>
      <c r="H119" s="43" t="s">
        <v>1810</v>
      </c>
      <c r="I119" s="38"/>
      <c r="J119" s="38"/>
      <c r="K119" s="38"/>
    </row>
    <row r="120" ht="30.0" customHeight="1">
      <c r="A120" s="58" t="s">
        <v>1811</v>
      </c>
      <c r="B120" s="44">
        <v>44852.0</v>
      </c>
      <c r="C120" s="44">
        <v>44986.0</v>
      </c>
      <c r="D120" s="2">
        <v>5.3</v>
      </c>
      <c r="E120" s="13">
        <v>0.0025</v>
      </c>
      <c r="H120" s="43" t="s">
        <v>1812</v>
      </c>
      <c r="I120" s="2" t="s">
        <v>53</v>
      </c>
      <c r="J120" s="46" t="s">
        <v>1530</v>
      </c>
      <c r="K120" s="43" t="s">
        <v>1813</v>
      </c>
      <c r="L120" s="43" t="s">
        <v>1814</v>
      </c>
      <c r="M120" s="50" t="s">
        <v>1815</v>
      </c>
    </row>
    <row r="121" ht="30.0" customHeight="1">
      <c r="A121" s="2" t="s">
        <v>1816</v>
      </c>
      <c r="B121" s="44">
        <v>44853.0</v>
      </c>
      <c r="C121" s="44">
        <v>44869.0</v>
      </c>
      <c r="D121" s="2">
        <v>5.5</v>
      </c>
      <c r="E121" s="13">
        <v>5.0E-4</v>
      </c>
      <c r="H121" s="43" t="s">
        <v>1817</v>
      </c>
      <c r="I121" s="38"/>
      <c r="J121" s="38"/>
      <c r="K121" s="38"/>
    </row>
    <row r="122" ht="30.0" customHeight="1">
      <c r="A122" s="2" t="s">
        <v>1818</v>
      </c>
      <c r="B122" s="44">
        <v>44854.0</v>
      </c>
      <c r="C122" s="44">
        <v>44966.0</v>
      </c>
      <c r="D122" s="2">
        <v>7.8</v>
      </c>
      <c r="E122" s="13">
        <v>4.0E-4</v>
      </c>
      <c r="H122" s="43" t="s">
        <v>1819</v>
      </c>
      <c r="I122" s="2" t="s">
        <v>52</v>
      </c>
      <c r="J122" s="46" t="s">
        <v>1722</v>
      </c>
      <c r="K122" s="43" t="s">
        <v>70</v>
      </c>
      <c r="L122" s="43" t="s">
        <v>1820</v>
      </c>
      <c r="M122" s="50" t="s">
        <v>1821</v>
      </c>
    </row>
    <row r="123" ht="30.0" customHeight="1">
      <c r="A123" s="2" t="s">
        <v>1822</v>
      </c>
      <c r="B123" s="44">
        <v>44851.0</v>
      </c>
      <c r="C123" s="44">
        <v>45084.0</v>
      </c>
      <c r="D123" s="2">
        <v>6.4</v>
      </c>
      <c r="E123" s="13">
        <v>4.0E-4</v>
      </c>
      <c r="H123" s="43" t="s">
        <v>1823</v>
      </c>
      <c r="I123" s="38"/>
      <c r="J123" s="38"/>
      <c r="K123" s="38"/>
    </row>
    <row r="124" ht="30.0" customHeight="1">
      <c r="A124" s="2" t="s">
        <v>1824</v>
      </c>
      <c r="B124" s="44">
        <v>44851.0</v>
      </c>
      <c r="C124" s="44">
        <v>44854.0</v>
      </c>
      <c r="D124" s="2">
        <v>7.1</v>
      </c>
      <c r="E124" s="13">
        <v>4.0E-4</v>
      </c>
      <c r="H124" s="43" t="s">
        <v>1825</v>
      </c>
      <c r="I124" s="38"/>
      <c r="J124" s="38"/>
      <c r="K124" s="38"/>
    </row>
    <row r="125" ht="30.0" customHeight="1">
      <c r="A125" s="2" t="s">
        <v>1826</v>
      </c>
      <c r="B125" s="44">
        <v>44851.0</v>
      </c>
      <c r="C125" s="44">
        <v>45128.0</v>
      </c>
      <c r="D125" s="2">
        <v>7.8</v>
      </c>
      <c r="E125" s="13">
        <v>4.0E-4</v>
      </c>
      <c r="H125" s="43" t="s">
        <v>1827</v>
      </c>
      <c r="I125" s="2" t="s">
        <v>51</v>
      </c>
      <c r="J125" s="46" t="s">
        <v>1653</v>
      </c>
      <c r="K125" s="43" t="s">
        <v>60</v>
      </c>
      <c r="L125" s="43" t="s">
        <v>1828</v>
      </c>
      <c r="M125" s="50" t="s">
        <v>1829</v>
      </c>
    </row>
    <row r="126" ht="30.0" customHeight="1">
      <c r="A126" s="2" t="s">
        <v>1830</v>
      </c>
      <c r="B126" s="44">
        <v>44851.0</v>
      </c>
      <c r="C126" s="44">
        <v>45142.0</v>
      </c>
      <c r="D126" s="2">
        <v>7.1</v>
      </c>
      <c r="E126" s="13">
        <v>4.0E-4</v>
      </c>
      <c r="H126" s="43" t="s">
        <v>1831</v>
      </c>
      <c r="I126" s="38"/>
      <c r="J126" s="38"/>
      <c r="K126" s="38"/>
    </row>
    <row r="127" ht="30.0" customHeight="1">
      <c r="A127" s="79" t="s">
        <v>1832</v>
      </c>
      <c r="B127" s="44">
        <v>44851.0</v>
      </c>
      <c r="C127" s="44">
        <v>45058.0</v>
      </c>
      <c r="D127" s="2">
        <v>7.8</v>
      </c>
      <c r="E127" s="13">
        <v>4.0E-4</v>
      </c>
      <c r="H127" s="43" t="s">
        <v>1833</v>
      </c>
      <c r="I127" s="58" t="s">
        <v>51</v>
      </c>
      <c r="J127" s="62" t="s">
        <v>1653</v>
      </c>
      <c r="K127" s="65" t="s">
        <v>60</v>
      </c>
      <c r="L127" s="65" t="s">
        <v>1834</v>
      </c>
      <c r="M127" s="64" t="s">
        <v>1835</v>
      </c>
    </row>
    <row r="128" ht="30.0" customHeight="1">
      <c r="A128" s="2" t="s">
        <v>1836</v>
      </c>
      <c r="B128" s="44">
        <v>44851.0</v>
      </c>
      <c r="C128" s="44">
        <v>44853.0</v>
      </c>
      <c r="D128" s="2">
        <v>5.5</v>
      </c>
      <c r="E128" s="13">
        <v>4.0E-4</v>
      </c>
      <c r="H128" s="43" t="s">
        <v>1837</v>
      </c>
      <c r="I128" s="38"/>
      <c r="J128" s="38"/>
      <c r="K128" s="38"/>
    </row>
    <row r="129" ht="30.0" customHeight="1">
      <c r="A129" s="2" t="s">
        <v>1838</v>
      </c>
      <c r="B129" s="44">
        <v>44851.0</v>
      </c>
      <c r="C129" s="44">
        <v>44853.0</v>
      </c>
      <c r="D129" s="2">
        <v>5.5</v>
      </c>
      <c r="E129" s="13">
        <v>4.0E-4</v>
      </c>
      <c r="H129" s="43" t="s">
        <v>1839</v>
      </c>
      <c r="I129" s="38"/>
      <c r="J129" s="38"/>
      <c r="K129" s="38"/>
    </row>
    <row r="130" ht="30.0" customHeight="1">
      <c r="A130" s="58" t="s">
        <v>1840</v>
      </c>
      <c r="B130" s="44">
        <v>44851.0</v>
      </c>
      <c r="C130" s="44">
        <v>44959.0</v>
      </c>
      <c r="D130" s="2">
        <v>7.8</v>
      </c>
      <c r="E130" s="13">
        <v>4.0E-4</v>
      </c>
      <c r="H130" s="43" t="s">
        <v>1841</v>
      </c>
      <c r="I130" s="2" t="s">
        <v>51</v>
      </c>
      <c r="J130" s="46" t="s">
        <v>1653</v>
      </c>
      <c r="K130" s="43" t="s">
        <v>72</v>
      </c>
      <c r="L130" s="43" t="s">
        <v>1842</v>
      </c>
      <c r="M130" s="50" t="s">
        <v>1843</v>
      </c>
    </row>
    <row r="131" ht="30.0" customHeight="1">
      <c r="A131" s="2" t="s">
        <v>1844</v>
      </c>
      <c r="B131" s="44">
        <v>44851.0</v>
      </c>
      <c r="C131" s="44">
        <v>44853.0</v>
      </c>
      <c r="D131" s="2">
        <v>8.0</v>
      </c>
      <c r="E131" s="13">
        <v>4.0E-4</v>
      </c>
      <c r="H131" s="43" t="s">
        <v>1845</v>
      </c>
      <c r="I131" s="38"/>
      <c r="J131" s="38"/>
      <c r="K131" s="38"/>
    </row>
    <row r="132" ht="30.0" customHeight="1">
      <c r="A132" s="2" t="s">
        <v>1846</v>
      </c>
      <c r="B132" s="44">
        <v>44851.0</v>
      </c>
      <c r="C132" s="44">
        <v>45127.0</v>
      </c>
      <c r="D132" s="2">
        <v>5.7</v>
      </c>
      <c r="E132" s="13">
        <v>4.0E-4</v>
      </c>
      <c r="H132" s="43" t="s">
        <v>1847</v>
      </c>
      <c r="I132" s="38"/>
      <c r="J132" s="38"/>
      <c r="K132" s="38"/>
    </row>
    <row r="133" ht="30.0" customHeight="1">
      <c r="A133" s="2" t="s">
        <v>1848</v>
      </c>
      <c r="B133" s="44">
        <v>44850.0</v>
      </c>
      <c r="C133" s="44">
        <v>45062.0</v>
      </c>
      <c r="D133" s="2">
        <v>7.5</v>
      </c>
      <c r="E133" s="13">
        <v>6.0E-4</v>
      </c>
      <c r="H133" s="43" t="s">
        <v>1849</v>
      </c>
      <c r="I133" s="2" t="s">
        <v>52</v>
      </c>
      <c r="J133" s="46" t="s">
        <v>1722</v>
      </c>
      <c r="K133" s="43" t="s">
        <v>70</v>
      </c>
      <c r="L133" s="43" t="s">
        <v>1850</v>
      </c>
      <c r="M133" s="50" t="s">
        <v>1851</v>
      </c>
    </row>
    <row r="134" ht="30.0" customHeight="1">
      <c r="A134" s="2" t="s">
        <v>1852</v>
      </c>
      <c r="B134" s="44">
        <v>44850.0</v>
      </c>
      <c r="C134" s="44">
        <v>44935.0</v>
      </c>
      <c r="D134" s="2">
        <v>5.5</v>
      </c>
      <c r="E134" s="13">
        <v>4.0E-4</v>
      </c>
      <c r="H134" s="43" t="s">
        <v>1853</v>
      </c>
      <c r="I134" s="38"/>
      <c r="J134" s="38"/>
      <c r="K134" s="38"/>
    </row>
    <row r="135" ht="30.0" customHeight="1">
      <c r="A135" s="2" t="s">
        <v>1854</v>
      </c>
      <c r="B135" s="44">
        <v>44850.0</v>
      </c>
      <c r="C135" s="44">
        <v>44853.0</v>
      </c>
      <c r="D135" s="2">
        <v>5.3</v>
      </c>
      <c r="E135" s="13">
        <v>5.0E-4</v>
      </c>
      <c r="H135" s="43" t="s">
        <v>1855</v>
      </c>
      <c r="I135" s="38"/>
      <c r="J135" s="38"/>
      <c r="K135" s="38"/>
    </row>
    <row r="136" ht="30.0" customHeight="1">
      <c r="A136" s="2" t="s">
        <v>1856</v>
      </c>
      <c r="B136" s="44">
        <v>44850.0</v>
      </c>
      <c r="C136" s="44">
        <v>44980.0</v>
      </c>
      <c r="D136" s="2">
        <v>2.6</v>
      </c>
      <c r="E136" s="13">
        <v>5.0E-4</v>
      </c>
      <c r="H136" s="43" t="s">
        <v>1857</v>
      </c>
      <c r="I136" s="38"/>
      <c r="J136" s="38"/>
      <c r="K136" s="38"/>
    </row>
    <row r="137" ht="30.0" customHeight="1">
      <c r="A137" s="2" t="s">
        <v>1858</v>
      </c>
      <c r="B137" s="44">
        <v>44842.0</v>
      </c>
      <c r="C137" s="44">
        <v>44986.0</v>
      </c>
      <c r="D137" s="2">
        <v>4.3</v>
      </c>
      <c r="E137" s="13">
        <v>8.0E-4</v>
      </c>
      <c r="H137" s="43" t="s">
        <v>1859</v>
      </c>
      <c r="I137" s="38"/>
      <c r="J137" s="38"/>
      <c r="K137" s="38"/>
    </row>
    <row r="138" ht="30.0" customHeight="1">
      <c r="A138" s="2" t="s">
        <v>1860</v>
      </c>
      <c r="B138" s="44">
        <v>44859.0</v>
      </c>
      <c r="C138" s="44">
        <v>44862.0</v>
      </c>
      <c r="D138" s="2">
        <v>5.5</v>
      </c>
      <c r="E138" s="13">
        <v>4.0E-4</v>
      </c>
      <c r="H138" s="43" t="s">
        <v>1861</v>
      </c>
      <c r="I138" s="38"/>
      <c r="J138" s="38"/>
      <c r="K138" s="38"/>
    </row>
    <row r="139" ht="30.0" customHeight="1">
      <c r="A139" s="2" t="s">
        <v>1862</v>
      </c>
      <c r="B139" s="44">
        <v>44831.0</v>
      </c>
      <c r="C139" s="44">
        <v>44898.0</v>
      </c>
      <c r="D139" s="2">
        <v>4.7</v>
      </c>
      <c r="E139" s="13">
        <v>4.0E-4</v>
      </c>
      <c r="H139" s="43" t="s">
        <v>1863</v>
      </c>
      <c r="I139" s="38"/>
      <c r="J139" s="38"/>
      <c r="K139" s="38"/>
    </row>
    <row r="140" ht="30.0" customHeight="1">
      <c r="A140" s="2" t="s">
        <v>1864</v>
      </c>
      <c r="B140" s="44">
        <v>44823.0</v>
      </c>
      <c r="C140" s="44">
        <v>44971.0</v>
      </c>
      <c r="D140" s="2">
        <v>7.8</v>
      </c>
      <c r="E140" s="13">
        <v>4.0E-4</v>
      </c>
      <c r="H140" s="43" t="s">
        <v>1865</v>
      </c>
      <c r="I140" s="38"/>
      <c r="J140" s="38"/>
      <c r="K140" s="38"/>
    </row>
    <row r="141" ht="30.0" customHeight="1">
      <c r="A141" s="2" t="s">
        <v>1866</v>
      </c>
      <c r="B141" s="44">
        <v>44879.0</v>
      </c>
      <c r="C141" s="44">
        <v>44882.0</v>
      </c>
      <c r="D141" s="2">
        <v>7.8</v>
      </c>
      <c r="E141" s="13">
        <v>4.0E-4</v>
      </c>
      <c r="H141" s="43" t="s">
        <v>1867</v>
      </c>
      <c r="I141" s="38"/>
      <c r="J141" s="38"/>
      <c r="K141" s="38"/>
    </row>
    <row r="142" ht="30.0" customHeight="1">
      <c r="A142" s="2" t="s">
        <v>1868</v>
      </c>
      <c r="B142" s="44">
        <v>44818.0</v>
      </c>
      <c r="C142" s="44">
        <v>45142.0</v>
      </c>
      <c r="D142" s="2">
        <v>7.1</v>
      </c>
      <c r="E142" s="13">
        <v>4.0E-4</v>
      </c>
      <c r="H142" s="43" t="s">
        <v>1869</v>
      </c>
      <c r="I142" s="38"/>
      <c r="J142" s="38"/>
      <c r="K142" s="38"/>
    </row>
    <row r="143" ht="30.0" customHeight="1">
      <c r="A143" s="2" t="s">
        <v>1870</v>
      </c>
      <c r="B143" s="44">
        <v>44820.0</v>
      </c>
      <c r="C143" s="44">
        <v>45027.0</v>
      </c>
      <c r="D143" s="2">
        <v>7.8</v>
      </c>
      <c r="E143" s="13">
        <v>4.0E-4</v>
      </c>
      <c r="H143" s="43" t="s">
        <v>1871</v>
      </c>
      <c r="I143" s="38"/>
      <c r="J143" s="38"/>
      <c r="K143" s="38"/>
    </row>
    <row r="144" ht="30.0" customHeight="1">
      <c r="A144" s="2" t="s">
        <v>1872</v>
      </c>
      <c r="B144" s="44">
        <v>44817.0</v>
      </c>
      <c r="C144" s="44">
        <v>44903.0</v>
      </c>
      <c r="D144" s="2">
        <v>7.8</v>
      </c>
      <c r="E144" s="13">
        <v>4.0E-4</v>
      </c>
      <c r="H144" s="43" t="s">
        <v>1873</v>
      </c>
      <c r="I144" s="38"/>
      <c r="J144" s="38"/>
      <c r="K144" s="38"/>
    </row>
    <row r="145" ht="30.0" customHeight="1">
      <c r="A145" s="2" t="s">
        <v>1874</v>
      </c>
      <c r="B145" s="44">
        <v>44813.0</v>
      </c>
      <c r="C145" s="44">
        <v>44959.0</v>
      </c>
      <c r="D145" s="2">
        <v>5.5</v>
      </c>
      <c r="E145" s="13">
        <v>4.0E-4</v>
      </c>
      <c r="H145" s="43" t="s">
        <v>1875</v>
      </c>
      <c r="I145" s="38"/>
      <c r="J145" s="38"/>
      <c r="K145" s="38"/>
    </row>
    <row r="146" ht="30.0" customHeight="1">
      <c r="A146" s="2" t="s">
        <v>1876</v>
      </c>
      <c r="B146" s="44">
        <v>44909.0</v>
      </c>
      <c r="C146" s="44">
        <v>44911.0</v>
      </c>
      <c r="D146" s="2">
        <v>5.5</v>
      </c>
      <c r="E146" s="13">
        <v>4.0E-4</v>
      </c>
      <c r="H146" s="43" t="s">
        <v>1877</v>
      </c>
      <c r="I146" s="2" t="s">
        <v>51</v>
      </c>
      <c r="J146" s="46" t="s">
        <v>1878</v>
      </c>
      <c r="K146" s="43" t="s">
        <v>67</v>
      </c>
      <c r="L146" s="43" t="s">
        <v>1879</v>
      </c>
      <c r="M146" s="50" t="s">
        <v>1880</v>
      </c>
    </row>
    <row r="147" ht="30.0" customHeight="1">
      <c r="A147" s="2" t="s">
        <v>1881</v>
      </c>
      <c r="B147" s="44">
        <v>44909.0</v>
      </c>
      <c r="C147" s="44">
        <v>44911.0</v>
      </c>
      <c r="D147" s="2">
        <v>5.5</v>
      </c>
      <c r="E147" s="13">
        <v>4.0E-4</v>
      </c>
      <c r="H147" s="43" t="s">
        <v>1882</v>
      </c>
      <c r="I147" s="2" t="s">
        <v>51</v>
      </c>
      <c r="J147" s="46" t="s">
        <v>1878</v>
      </c>
      <c r="K147" s="43" t="s">
        <v>67</v>
      </c>
      <c r="L147" s="43" t="s">
        <v>1879</v>
      </c>
      <c r="M147" s="50" t="s">
        <v>1883</v>
      </c>
    </row>
    <row r="148" ht="30.0" customHeight="1">
      <c r="A148" s="2" t="s">
        <v>1884</v>
      </c>
      <c r="B148" s="44">
        <v>44909.0</v>
      </c>
      <c r="C148" s="44">
        <v>44911.0</v>
      </c>
      <c r="D148" s="2">
        <v>5.5</v>
      </c>
      <c r="E148" s="13">
        <v>4.0E-4</v>
      </c>
      <c r="H148" s="43" t="s">
        <v>1885</v>
      </c>
      <c r="I148" s="2" t="s">
        <v>51</v>
      </c>
      <c r="J148" s="46" t="s">
        <v>1878</v>
      </c>
      <c r="K148" s="43" t="s">
        <v>67</v>
      </c>
      <c r="L148" s="43" t="s">
        <v>1879</v>
      </c>
      <c r="M148" s="50" t="s">
        <v>1886</v>
      </c>
    </row>
    <row r="149" ht="30.0" customHeight="1">
      <c r="A149" s="2" t="s">
        <v>1887</v>
      </c>
      <c r="B149" s="44">
        <v>44909.0</v>
      </c>
      <c r="C149" s="44">
        <v>44911.0</v>
      </c>
      <c r="D149" s="2">
        <v>5.5</v>
      </c>
      <c r="E149" s="13">
        <v>4.0E-4</v>
      </c>
      <c r="H149" s="43" t="s">
        <v>1888</v>
      </c>
      <c r="I149" s="2" t="s">
        <v>51</v>
      </c>
      <c r="J149" s="46" t="s">
        <v>1878</v>
      </c>
      <c r="K149" s="43" t="s">
        <v>67</v>
      </c>
      <c r="L149" s="43" t="s">
        <v>1879</v>
      </c>
      <c r="M149" s="50" t="s">
        <v>1889</v>
      </c>
    </row>
    <row r="150" ht="30.0" customHeight="1">
      <c r="A150" s="2" t="s">
        <v>1890</v>
      </c>
      <c r="B150" s="44">
        <v>44909.0</v>
      </c>
      <c r="C150" s="44">
        <v>44911.0</v>
      </c>
      <c r="D150" s="2">
        <v>5.5</v>
      </c>
      <c r="E150" s="13">
        <v>4.0E-4</v>
      </c>
      <c r="H150" s="43" t="s">
        <v>1891</v>
      </c>
      <c r="I150" s="2" t="s">
        <v>52</v>
      </c>
      <c r="J150" s="46" t="s">
        <v>1722</v>
      </c>
      <c r="K150" s="43" t="s">
        <v>70</v>
      </c>
      <c r="L150" s="43" t="s">
        <v>1892</v>
      </c>
      <c r="M150" s="50" t="s">
        <v>1893</v>
      </c>
    </row>
    <row r="151" ht="30.0" customHeight="1">
      <c r="A151" s="2" t="s">
        <v>1894</v>
      </c>
      <c r="B151" s="44">
        <v>44909.0</v>
      </c>
      <c r="C151" s="44">
        <v>44911.0</v>
      </c>
      <c r="D151" s="2">
        <v>5.5</v>
      </c>
      <c r="E151" s="13">
        <v>4.0E-4</v>
      </c>
      <c r="H151" s="43" t="s">
        <v>1895</v>
      </c>
      <c r="I151" s="2" t="s">
        <v>51</v>
      </c>
      <c r="J151" s="46" t="s">
        <v>1878</v>
      </c>
      <c r="K151" s="43" t="s">
        <v>67</v>
      </c>
      <c r="L151" s="69" t="s">
        <v>1896</v>
      </c>
      <c r="M151" s="50" t="s">
        <v>1897</v>
      </c>
    </row>
    <row r="152" ht="30.0" customHeight="1">
      <c r="A152" s="58" t="s">
        <v>1898</v>
      </c>
      <c r="B152" s="44">
        <v>44909.0</v>
      </c>
      <c r="C152" s="44">
        <v>44911.0</v>
      </c>
      <c r="D152" s="2">
        <v>5.5</v>
      </c>
      <c r="E152" s="13">
        <v>4.0E-4</v>
      </c>
      <c r="H152" s="43" t="s">
        <v>1899</v>
      </c>
      <c r="I152" s="2" t="s">
        <v>51</v>
      </c>
      <c r="J152" s="46" t="s">
        <v>1878</v>
      </c>
      <c r="K152" s="43" t="s">
        <v>67</v>
      </c>
      <c r="L152" s="43" t="s">
        <v>1900</v>
      </c>
      <c r="M152" s="50" t="s">
        <v>1901</v>
      </c>
    </row>
    <row r="153" ht="30.0" customHeight="1">
      <c r="A153" s="2" t="s">
        <v>1902</v>
      </c>
      <c r="B153" s="44">
        <v>44909.0</v>
      </c>
      <c r="C153" s="44">
        <v>44911.0</v>
      </c>
      <c r="D153" s="2">
        <v>5.5</v>
      </c>
      <c r="E153" s="13">
        <v>4.0E-4</v>
      </c>
      <c r="H153" s="43" t="s">
        <v>1903</v>
      </c>
      <c r="I153" s="2" t="s">
        <v>51</v>
      </c>
      <c r="J153" s="46" t="s">
        <v>1878</v>
      </c>
      <c r="K153" s="43" t="s">
        <v>67</v>
      </c>
      <c r="L153" s="43" t="s">
        <v>1879</v>
      </c>
      <c r="M153" s="50" t="s">
        <v>1904</v>
      </c>
    </row>
    <row r="154" ht="30.0" customHeight="1">
      <c r="A154" s="2" t="s">
        <v>1905</v>
      </c>
      <c r="B154" s="44">
        <v>44909.0</v>
      </c>
      <c r="C154" s="44">
        <v>44911.0</v>
      </c>
      <c r="D154" s="2">
        <v>5.5</v>
      </c>
      <c r="E154" s="13">
        <v>4.0E-4</v>
      </c>
      <c r="H154" s="43" t="s">
        <v>1906</v>
      </c>
      <c r="I154" s="2" t="s">
        <v>51</v>
      </c>
      <c r="J154" s="46" t="s">
        <v>1878</v>
      </c>
      <c r="K154" s="43" t="s">
        <v>67</v>
      </c>
      <c r="L154" s="43" t="s">
        <v>1879</v>
      </c>
      <c r="M154" s="50" t="s">
        <v>1907</v>
      </c>
    </row>
    <row r="155" ht="30.0" customHeight="1">
      <c r="A155" s="2" t="s">
        <v>1908</v>
      </c>
      <c r="B155" s="44">
        <v>44909.0</v>
      </c>
      <c r="C155" s="44">
        <v>44911.0</v>
      </c>
      <c r="D155" s="2">
        <v>5.5</v>
      </c>
      <c r="E155" s="13">
        <v>4.0E-4</v>
      </c>
      <c r="H155" s="43" t="s">
        <v>1909</v>
      </c>
      <c r="I155" s="2" t="s">
        <v>51</v>
      </c>
      <c r="J155" s="46" t="s">
        <v>1878</v>
      </c>
      <c r="K155" s="43" t="s">
        <v>67</v>
      </c>
      <c r="L155" s="43" t="s">
        <v>1879</v>
      </c>
      <c r="M155" s="50" t="s">
        <v>1910</v>
      </c>
    </row>
    <row r="156" ht="30.0" customHeight="1">
      <c r="A156" s="58" t="s">
        <v>1911</v>
      </c>
      <c r="B156" s="44">
        <v>44909.0</v>
      </c>
      <c r="C156" s="44">
        <v>44911.0</v>
      </c>
      <c r="D156" s="2">
        <v>5.5</v>
      </c>
      <c r="E156" s="13">
        <v>4.0E-4</v>
      </c>
      <c r="H156" s="43" t="s">
        <v>1912</v>
      </c>
      <c r="I156" s="2" t="s">
        <v>51</v>
      </c>
      <c r="J156" s="46" t="s">
        <v>1878</v>
      </c>
      <c r="K156" s="43" t="s">
        <v>67</v>
      </c>
      <c r="L156" s="43" t="s">
        <v>1913</v>
      </c>
      <c r="M156" s="50" t="s">
        <v>1914</v>
      </c>
    </row>
    <row r="157" ht="30.0" customHeight="1">
      <c r="A157" s="2" t="s">
        <v>1915</v>
      </c>
      <c r="B157" s="44">
        <v>44830.0</v>
      </c>
      <c r="C157" s="44">
        <v>44832.0</v>
      </c>
      <c r="D157" s="2">
        <v>7.8</v>
      </c>
      <c r="E157" s="13">
        <v>4.0E-4</v>
      </c>
      <c r="H157" s="43" t="s">
        <v>1916</v>
      </c>
      <c r="I157" s="38"/>
      <c r="J157" s="38"/>
      <c r="K157" s="38"/>
    </row>
    <row r="158" ht="30.0" customHeight="1">
      <c r="A158" s="2" t="s">
        <v>1917</v>
      </c>
      <c r="B158" s="44">
        <v>44805.0</v>
      </c>
      <c r="C158" s="44">
        <v>44811.0</v>
      </c>
      <c r="D158" s="2">
        <v>5.5</v>
      </c>
      <c r="E158" s="13">
        <v>4.0E-4</v>
      </c>
      <c r="H158" s="43" t="s">
        <v>1918</v>
      </c>
      <c r="I158" s="2" t="s">
        <v>51</v>
      </c>
      <c r="J158" s="46" t="s">
        <v>1878</v>
      </c>
      <c r="K158" s="43" t="s">
        <v>67</v>
      </c>
      <c r="L158" s="43" t="s">
        <v>1919</v>
      </c>
      <c r="M158" s="50" t="s">
        <v>1920</v>
      </c>
    </row>
    <row r="159" ht="30.0" customHeight="1">
      <c r="A159" s="2" t="s">
        <v>1921</v>
      </c>
      <c r="B159" s="44">
        <v>44813.0</v>
      </c>
      <c r="C159" s="44">
        <v>44819.0</v>
      </c>
      <c r="D159" s="2">
        <v>5.5</v>
      </c>
      <c r="E159" s="13">
        <v>4.0E-4</v>
      </c>
      <c r="H159" s="43" t="s">
        <v>1922</v>
      </c>
      <c r="I159" s="38"/>
      <c r="J159" s="38"/>
      <c r="K159" s="38"/>
    </row>
    <row r="160" ht="30.0" customHeight="1">
      <c r="A160" s="2" t="s">
        <v>1923</v>
      </c>
      <c r="B160" s="44">
        <v>44805.0</v>
      </c>
      <c r="C160" s="44">
        <v>44886.0</v>
      </c>
      <c r="D160" s="2">
        <v>5.5</v>
      </c>
      <c r="E160" s="13">
        <v>4.0E-4</v>
      </c>
      <c r="H160" s="43" t="s">
        <v>1924</v>
      </c>
      <c r="I160" s="38"/>
      <c r="J160" s="38"/>
      <c r="K160" s="38"/>
    </row>
    <row r="161" ht="30.0" customHeight="1">
      <c r="A161" s="2" t="s">
        <v>1925</v>
      </c>
      <c r="B161" s="44">
        <v>44804.0</v>
      </c>
      <c r="C161" s="44">
        <v>45072.0</v>
      </c>
      <c r="D161" s="2">
        <v>7.0</v>
      </c>
      <c r="E161" s="13">
        <v>4.0E-4</v>
      </c>
      <c r="H161" s="43" t="s">
        <v>1926</v>
      </c>
      <c r="I161" s="38"/>
      <c r="J161" s="38"/>
      <c r="K161" s="38"/>
    </row>
    <row r="162" ht="30.0" customHeight="1">
      <c r="A162" s="2" t="s">
        <v>1927</v>
      </c>
      <c r="B162" s="44">
        <v>44798.0</v>
      </c>
      <c r="C162" s="44">
        <v>44803.0</v>
      </c>
      <c r="D162" s="2">
        <v>6.7</v>
      </c>
      <c r="E162" s="13">
        <v>5.0E-4</v>
      </c>
      <c r="H162" s="43" t="s">
        <v>1928</v>
      </c>
      <c r="I162" s="38"/>
      <c r="J162" s="38"/>
      <c r="K162" s="38"/>
    </row>
    <row r="163" ht="30.0" customHeight="1">
      <c r="A163" s="2" t="s">
        <v>1929</v>
      </c>
      <c r="B163" s="44">
        <v>44797.0</v>
      </c>
      <c r="C163" s="44">
        <v>45027.0</v>
      </c>
      <c r="D163" s="2">
        <v>7.8</v>
      </c>
      <c r="E163" s="13">
        <v>4.0E-4</v>
      </c>
      <c r="H163" s="43" t="s">
        <v>1930</v>
      </c>
      <c r="I163" s="38"/>
      <c r="J163" s="38"/>
      <c r="K163" s="38"/>
    </row>
    <row r="164" ht="30.0" customHeight="1">
      <c r="A164" s="2" t="s">
        <v>1931</v>
      </c>
      <c r="B164" s="44">
        <v>44818.0</v>
      </c>
      <c r="C164" s="44">
        <v>44971.0</v>
      </c>
      <c r="D164" s="2">
        <v>7.8</v>
      </c>
      <c r="E164" s="13">
        <v>4.0E-4</v>
      </c>
      <c r="H164" s="43" t="s">
        <v>1932</v>
      </c>
      <c r="I164" s="38"/>
      <c r="J164" s="38"/>
      <c r="K164" s="38"/>
    </row>
    <row r="165" ht="30.0" customHeight="1">
      <c r="A165" s="2" t="s">
        <v>1933</v>
      </c>
      <c r="B165" s="44">
        <v>44813.0</v>
      </c>
      <c r="C165" s="44">
        <v>44946.0</v>
      </c>
      <c r="D165" s="2">
        <v>7.8</v>
      </c>
      <c r="E165" s="13">
        <v>4.0E-4</v>
      </c>
      <c r="H165" s="43" t="s">
        <v>1934</v>
      </c>
      <c r="I165" s="38"/>
      <c r="J165" s="38"/>
      <c r="K165" s="38"/>
    </row>
    <row r="166" ht="30.0" customHeight="1">
      <c r="A166" s="2" t="s">
        <v>1935</v>
      </c>
      <c r="B166" s="44">
        <v>44802.0</v>
      </c>
      <c r="C166" s="44">
        <v>45105.0</v>
      </c>
      <c r="D166" s="2">
        <v>7.0</v>
      </c>
      <c r="E166" s="13">
        <v>4.0E-4</v>
      </c>
      <c r="H166" s="43" t="s">
        <v>1936</v>
      </c>
      <c r="I166" s="38"/>
      <c r="J166" s="38"/>
      <c r="K166" s="38"/>
    </row>
    <row r="167" ht="30.0" customHeight="1">
      <c r="A167" s="2" t="s">
        <v>1937</v>
      </c>
      <c r="B167" s="44">
        <v>44798.0</v>
      </c>
      <c r="C167" s="44">
        <v>45072.0</v>
      </c>
      <c r="D167" s="2">
        <v>7.0</v>
      </c>
      <c r="E167" s="13">
        <v>5.0E-4</v>
      </c>
      <c r="H167" s="43" t="s">
        <v>1938</v>
      </c>
      <c r="I167" s="38"/>
      <c r="J167" s="38"/>
      <c r="K167" s="38"/>
    </row>
    <row r="168" ht="30.0" customHeight="1">
      <c r="A168" s="2" t="s">
        <v>1939</v>
      </c>
      <c r="B168" s="44">
        <v>44796.0</v>
      </c>
      <c r="C168" s="44">
        <v>44946.0</v>
      </c>
      <c r="D168" s="2">
        <v>7.8</v>
      </c>
      <c r="E168" s="13">
        <v>4.0E-4</v>
      </c>
      <c r="H168" s="43" t="s">
        <v>1940</v>
      </c>
      <c r="I168" s="38"/>
      <c r="J168" s="38"/>
      <c r="K168" s="38"/>
    </row>
    <row r="169" ht="30.0" customHeight="1">
      <c r="A169" s="2" t="s">
        <v>1941</v>
      </c>
      <c r="B169" s="44">
        <v>44813.0</v>
      </c>
      <c r="C169" s="44">
        <v>44886.0</v>
      </c>
      <c r="D169" s="2">
        <v>5.5</v>
      </c>
      <c r="E169" s="13">
        <v>4.0E-4</v>
      </c>
      <c r="H169" s="43" t="s">
        <v>1942</v>
      </c>
      <c r="I169" s="38"/>
      <c r="J169" s="38"/>
      <c r="K169" s="38"/>
    </row>
    <row r="170" ht="30.0" customHeight="1">
      <c r="A170" s="2" t="s">
        <v>1943</v>
      </c>
      <c r="B170" s="44">
        <v>44795.0</v>
      </c>
      <c r="C170" s="44">
        <v>45049.0</v>
      </c>
      <c r="D170" s="2">
        <v>5.5</v>
      </c>
      <c r="E170" s="13">
        <v>4.0E-4</v>
      </c>
      <c r="H170" s="43" t="s">
        <v>1944</v>
      </c>
      <c r="I170" s="38"/>
      <c r="J170" s="38"/>
      <c r="K170" s="38"/>
    </row>
    <row r="171" ht="30.0" customHeight="1">
      <c r="A171" s="2" t="s">
        <v>1945</v>
      </c>
      <c r="B171" s="44">
        <v>44827.0</v>
      </c>
      <c r="C171" s="44">
        <v>44830.0</v>
      </c>
      <c r="D171" s="2">
        <v>6.7</v>
      </c>
      <c r="E171" s="13">
        <v>4.0E-4</v>
      </c>
      <c r="H171" s="43" t="s">
        <v>1946</v>
      </c>
      <c r="I171" s="38"/>
      <c r="J171" s="38"/>
      <c r="K171" s="38"/>
    </row>
    <row r="172" ht="30.0" customHeight="1">
      <c r="A172" s="2" t="s">
        <v>1947</v>
      </c>
      <c r="B172" s="44">
        <v>44805.0</v>
      </c>
      <c r="C172" s="44">
        <v>44969.0</v>
      </c>
      <c r="D172" s="2">
        <v>5.3</v>
      </c>
      <c r="E172" s="13">
        <v>0.0011</v>
      </c>
      <c r="H172" s="43" t="s">
        <v>1948</v>
      </c>
      <c r="I172" s="38"/>
      <c r="J172" s="38"/>
      <c r="K172" s="38"/>
    </row>
    <row r="173" ht="30.0" customHeight="1">
      <c r="A173" s="2" t="s">
        <v>1949</v>
      </c>
      <c r="B173" s="44">
        <v>44805.0</v>
      </c>
      <c r="C173" s="44">
        <v>45104.0</v>
      </c>
      <c r="D173" s="2">
        <v>7.8</v>
      </c>
      <c r="E173" s="13">
        <v>4.0E-4</v>
      </c>
      <c r="H173" s="43" t="s">
        <v>1950</v>
      </c>
      <c r="I173" s="38"/>
      <c r="J173" s="38"/>
      <c r="K173" s="38"/>
    </row>
    <row r="174" ht="30.0" customHeight="1">
      <c r="A174" s="2" t="s">
        <v>1951</v>
      </c>
      <c r="B174" s="44">
        <v>44804.0</v>
      </c>
      <c r="C174" s="44">
        <v>45072.0</v>
      </c>
      <c r="D174" s="2">
        <v>7.0</v>
      </c>
      <c r="E174" s="13">
        <v>4.0E-4</v>
      </c>
      <c r="H174" s="43" t="s">
        <v>1952</v>
      </c>
      <c r="I174" s="38"/>
      <c r="J174" s="38"/>
      <c r="K174" s="38"/>
    </row>
    <row r="175" ht="30.0" customHeight="1">
      <c r="A175" s="2" t="s">
        <v>1953</v>
      </c>
      <c r="B175" s="44">
        <v>44785.0</v>
      </c>
      <c r="C175" s="44">
        <v>44971.0</v>
      </c>
      <c r="D175" s="2">
        <v>6.9</v>
      </c>
      <c r="E175" s="13">
        <v>4.0E-4</v>
      </c>
      <c r="H175" s="43" t="s">
        <v>1954</v>
      </c>
      <c r="I175" s="38"/>
      <c r="J175" s="38"/>
      <c r="K175" s="38"/>
    </row>
    <row r="176" ht="30.0" customHeight="1">
      <c r="A176" s="2" t="s">
        <v>1955</v>
      </c>
      <c r="B176" s="44">
        <v>44755.0</v>
      </c>
      <c r="C176" s="44">
        <v>44762.0</v>
      </c>
      <c r="D176" s="2">
        <v>5.5</v>
      </c>
      <c r="E176" s="13">
        <v>4.0E-4</v>
      </c>
      <c r="H176" s="43" t="s">
        <v>1956</v>
      </c>
      <c r="I176" s="2" t="s">
        <v>52</v>
      </c>
      <c r="J176" s="46" t="s">
        <v>1502</v>
      </c>
      <c r="K176" s="43" t="s">
        <v>69</v>
      </c>
      <c r="L176" s="43" t="s">
        <v>1957</v>
      </c>
      <c r="M176" s="50" t="s">
        <v>1958</v>
      </c>
    </row>
    <row r="177" ht="30.0" customHeight="1">
      <c r="A177" s="2" t="s">
        <v>1959</v>
      </c>
      <c r="B177" s="44">
        <v>44764.0</v>
      </c>
      <c r="C177" s="44">
        <v>44960.0</v>
      </c>
      <c r="D177" s="2">
        <v>7.8</v>
      </c>
      <c r="E177" s="13">
        <v>4.0E-4</v>
      </c>
      <c r="H177" s="43" t="s">
        <v>1960</v>
      </c>
      <c r="I177" s="38"/>
      <c r="J177" s="38"/>
      <c r="K177" s="38"/>
    </row>
    <row r="178" ht="30.0" customHeight="1">
      <c r="A178" s="2" t="s">
        <v>1961</v>
      </c>
      <c r="B178" s="44">
        <v>44748.0</v>
      </c>
      <c r="C178" s="44">
        <v>44985.0</v>
      </c>
      <c r="D178" s="2">
        <v>5.5</v>
      </c>
      <c r="E178" s="13">
        <v>4.0E-4</v>
      </c>
      <c r="H178" s="43" t="s">
        <v>1962</v>
      </c>
      <c r="I178" s="38"/>
      <c r="J178" s="38"/>
      <c r="K178" s="38"/>
    </row>
    <row r="179" ht="30.0" customHeight="1">
      <c r="A179" s="80" t="s">
        <v>1963</v>
      </c>
      <c r="B179" s="44">
        <v>44805.0</v>
      </c>
      <c r="C179" s="44">
        <v>44817.0</v>
      </c>
      <c r="D179" s="2">
        <v>6.5</v>
      </c>
      <c r="E179" s="13">
        <v>4.0E-4</v>
      </c>
      <c r="H179" s="43" t="s">
        <v>1964</v>
      </c>
      <c r="I179" s="2" t="s">
        <v>51</v>
      </c>
      <c r="J179" s="46" t="s">
        <v>1530</v>
      </c>
      <c r="K179" s="43" t="s">
        <v>74</v>
      </c>
      <c r="L179" s="43" t="s">
        <v>1965</v>
      </c>
      <c r="M179" s="50" t="s">
        <v>1966</v>
      </c>
    </row>
    <row r="180" ht="30.0" customHeight="1">
      <c r="A180" s="2" t="s">
        <v>1967</v>
      </c>
      <c r="B180" s="44">
        <v>44804.0</v>
      </c>
      <c r="C180" s="44">
        <v>44886.0</v>
      </c>
      <c r="D180" s="2">
        <v>5.5</v>
      </c>
      <c r="E180" s="13">
        <v>4.0E-4</v>
      </c>
      <c r="H180" s="43" t="s">
        <v>1968</v>
      </c>
      <c r="I180" s="38"/>
      <c r="J180" s="38"/>
      <c r="K180" s="38"/>
    </row>
    <row r="181" ht="30.0" customHeight="1">
      <c r="A181" s="2" t="s">
        <v>1969</v>
      </c>
      <c r="B181" s="44">
        <v>44742.0</v>
      </c>
      <c r="C181" s="44">
        <v>44860.0</v>
      </c>
      <c r="D181" s="2">
        <v>5.5</v>
      </c>
      <c r="E181" s="13">
        <v>5.0E-4</v>
      </c>
      <c r="H181" s="43" t="s">
        <v>1970</v>
      </c>
      <c r="I181" s="38"/>
      <c r="J181" s="38"/>
      <c r="K181" s="38"/>
    </row>
    <row r="182" ht="30.0" customHeight="1">
      <c r="A182" s="2" t="s">
        <v>1971</v>
      </c>
      <c r="B182" s="44">
        <v>44721.0</v>
      </c>
      <c r="C182" s="44">
        <v>45062.0</v>
      </c>
      <c r="D182" s="2">
        <v>7.8</v>
      </c>
      <c r="E182" s="13">
        <v>4.0E-4</v>
      </c>
      <c r="H182" s="43" t="s">
        <v>1972</v>
      </c>
      <c r="I182" s="38"/>
      <c r="J182" s="38"/>
      <c r="K182" s="38"/>
    </row>
    <row r="183" ht="30.0" customHeight="1">
      <c r="A183" s="2" t="s">
        <v>1973</v>
      </c>
      <c r="B183" s="44">
        <v>44804.0</v>
      </c>
      <c r="C183" s="44">
        <v>44971.0</v>
      </c>
      <c r="D183" s="2">
        <v>7.8</v>
      </c>
      <c r="E183" s="13">
        <v>4.0E-4</v>
      </c>
      <c r="H183" s="43" t="s">
        <v>1974</v>
      </c>
      <c r="I183" s="38"/>
      <c r="J183" s="38"/>
      <c r="K183" s="38"/>
    </row>
    <row r="184" ht="30.0" customHeight="1">
      <c r="A184" s="2" t="s">
        <v>1975</v>
      </c>
      <c r="B184" s="44">
        <v>44804.0</v>
      </c>
      <c r="C184" s="44">
        <v>44811.0</v>
      </c>
      <c r="D184" s="2">
        <v>5.5</v>
      </c>
      <c r="E184" s="13">
        <v>4.0E-4</v>
      </c>
      <c r="H184" s="43" t="s">
        <v>1976</v>
      </c>
      <c r="I184" s="38"/>
      <c r="J184" s="38"/>
      <c r="K184" s="38"/>
    </row>
    <row r="185" ht="30.0" customHeight="1">
      <c r="A185" s="2" t="s">
        <v>1977</v>
      </c>
      <c r="B185" s="44">
        <v>44804.0</v>
      </c>
      <c r="C185" s="44">
        <v>45104.0</v>
      </c>
      <c r="D185" s="2">
        <v>4.1</v>
      </c>
      <c r="E185" s="13">
        <v>4.0E-4</v>
      </c>
      <c r="H185" s="43" t="s">
        <v>1978</v>
      </c>
      <c r="I185" s="38"/>
      <c r="J185" s="38"/>
      <c r="K185" s="38"/>
    </row>
    <row r="186" ht="30.0" customHeight="1">
      <c r="A186" s="2" t="s">
        <v>1979</v>
      </c>
      <c r="B186" s="44">
        <v>44778.0</v>
      </c>
      <c r="C186" s="44">
        <v>45142.0</v>
      </c>
      <c r="D186" s="2">
        <v>7.1</v>
      </c>
      <c r="E186" s="13">
        <v>4.0E-4</v>
      </c>
      <c r="H186" s="43" t="s">
        <v>1980</v>
      </c>
      <c r="I186" s="38"/>
      <c r="J186" s="38"/>
      <c r="K186" s="38"/>
    </row>
    <row r="187" ht="30.0" customHeight="1">
      <c r="A187" s="2" t="s">
        <v>1981</v>
      </c>
      <c r="B187" s="44">
        <v>44714.0</v>
      </c>
      <c r="C187" s="44">
        <v>45062.0</v>
      </c>
      <c r="D187" s="2">
        <v>7.8</v>
      </c>
      <c r="E187" s="13">
        <v>4.0E-4</v>
      </c>
      <c r="H187" s="43" t="s">
        <v>1982</v>
      </c>
      <c r="I187" s="38"/>
      <c r="J187" s="38"/>
      <c r="K187" s="38"/>
    </row>
    <row r="188" ht="30.0" customHeight="1">
      <c r="A188" s="2" t="s">
        <v>1983</v>
      </c>
      <c r="B188" s="44">
        <v>44707.0</v>
      </c>
      <c r="C188" s="44">
        <v>45062.0</v>
      </c>
      <c r="D188" s="2">
        <v>7.8</v>
      </c>
      <c r="E188" s="13">
        <v>4.0E-4</v>
      </c>
      <c r="H188" s="43" t="s">
        <v>1984</v>
      </c>
      <c r="I188" s="38"/>
      <c r="J188" s="38"/>
      <c r="K188" s="38"/>
    </row>
    <row r="189" ht="30.0" customHeight="1">
      <c r="A189" s="2" t="s">
        <v>1985</v>
      </c>
      <c r="B189" s="44">
        <v>44742.0</v>
      </c>
      <c r="C189" s="44">
        <v>44860.0</v>
      </c>
      <c r="D189" s="2">
        <v>5.5</v>
      </c>
      <c r="E189" s="13">
        <v>4.0E-4</v>
      </c>
      <c r="H189" s="43" t="s">
        <v>1986</v>
      </c>
      <c r="I189" s="38"/>
      <c r="J189" s="38"/>
      <c r="K189" s="38"/>
    </row>
    <row r="190" ht="30.0" customHeight="1">
      <c r="A190" s="2" t="s">
        <v>1987</v>
      </c>
      <c r="B190" s="44">
        <v>44714.0</v>
      </c>
      <c r="C190" s="44">
        <v>44727.0</v>
      </c>
      <c r="D190" s="2">
        <v>6.9</v>
      </c>
      <c r="E190" s="13">
        <v>8.0E-4</v>
      </c>
      <c r="H190" s="43" t="s">
        <v>1988</v>
      </c>
      <c r="I190" s="38"/>
      <c r="J190" s="38"/>
      <c r="K190" s="38"/>
    </row>
    <row r="191" ht="30.0" customHeight="1">
      <c r="A191" s="2" t="s">
        <v>1989</v>
      </c>
      <c r="B191" s="44">
        <v>44714.0</v>
      </c>
      <c r="C191" s="44">
        <v>44986.0</v>
      </c>
      <c r="D191" s="2">
        <v>7.8</v>
      </c>
      <c r="E191" s="13">
        <v>4.0E-4</v>
      </c>
      <c r="H191" s="43" t="s">
        <v>1990</v>
      </c>
      <c r="I191" s="38"/>
      <c r="J191" s="38"/>
      <c r="K191" s="38"/>
    </row>
    <row r="192" ht="30.0" customHeight="1">
      <c r="A192" s="80" t="s">
        <v>1991</v>
      </c>
      <c r="B192" s="44">
        <v>44699.0</v>
      </c>
      <c r="C192" s="44">
        <v>44848.0</v>
      </c>
      <c r="D192" s="2">
        <v>7.0</v>
      </c>
      <c r="E192" s="13">
        <v>5.0E-4</v>
      </c>
      <c r="H192" s="43" t="s">
        <v>1992</v>
      </c>
      <c r="I192" s="2" t="s">
        <v>51</v>
      </c>
      <c r="J192" s="46" t="s">
        <v>1530</v>
      </c>
      <c r="K192" s="43" t="s">
        <v>60</v>
      </c>
      <c r="L192" s="43" t="s">
        <v>1993</v>
      </c>
      <c r="M192" s="50" t="s">
        <v>1994</v>
      </c>
    </row>
    <row r="193" ht="30.0" customHeight="1">
      <c r="A193" s="2" t="s">
        <v>1995</v>
      </c>
      <c r="B193" s="44">
        <v>44805.0</v>
      </c>
      <c r="C193" s="44">
        <v>45142.0</v>
      </c>
      <c r="D193" s="2">
        <v>7.0</v>
      </c>
      <c r="E193" s="13">
        <v>4.0E-4</v>
      </c>
      <c r="H193" s="43" t="s">
        <v>1996</v>
      </c>
      <c r="I193" s="38"/>
      <c r="J193" s="38"/>
      <c r="K193" s="38"/>
    </row>
    <row r="194" ht="30.0" customHeight="1">
      <c r="A194" s="2" t="s">
        <v>1997</v>
      </c>
      <c r="B194" s="44">
        <v>44697.0</v>
      </c>
      <c r="C194" s="44">
        <v>44898.0</v>
      </c>
      <c r="D194" s="2">
        <v>7.8</v>
      </c>
      <c r="E194" s="13">
        <v>4.0E-4</v>
      </c>
      <c r="H194" s="43" t="s">
        <v>1998</v>
      </c>
      <c r="I194" s="38"/>
      <c r="J194" s="38"/>
      <c r="K194" s="38"/>
    </row>
    <row r="195" ht="30.0" customHeight="1">
      <c r="A195" s="2" t="s">
        <v>1999</v>
      </c>
      <c r="B195" s="44">
        <v>44706.0</v>
      </c>
      <c r="C195" s="44">
        <v>44861.0</v>
      </c>
      <c r="D195" s="2">
        <v>7.5</v>
      </c>
      <c r="E195" s="13">
        <v>0.0029</v>
      </c>
      <c r="H195" s="43" t="s">
        <v>2000</v>
      </c>
      <c r="I195" s="38"/>
      <c r="J195" s="38"/>
      <c r="K195" s="38"/>
    </row>
    <row r="196" ht="30.0" customHeight="1">
      <c r="A196" s="2" t="s">
        <v>2001</v>
      </c>
      <c r="B196" s="44">
        <v>44768.0</v>
      </c>
      <c r="C196" s="44">
        <v>45142.0</v>
      </c>
      <c r="D196" s="2">
        <v>7.1</v>
      </c>
      <c r="E196" s="13">
        <v>4.0E-4</v>
      </c>
      <c r="H196" s="43" t="s">
        <v>2002</v>
      </c>
      <c r="I196" s="38"/>
      <c r="J196" s="38"/>
      <c r="K196" s="38"/>
    </row>
    <row r="197" ht="30.0" customHeight="1">
      <c r="A197" s="2" t="s">
        <v>2003</v>
      </c>
      <c r="B197" s="44">
        <v>44714.0</v>
      </c>
      <c r="C197" s="44">
        <v>44986.0</v>
      </c>
      <c r="D197" s="2">
        <v>7.8</v>
      </c>
      <c r="E197" s="13">
        <v>4.0E-4</v>
      </c>
      <c r="H197" s="43" t="s">
        <v>2004</v>
      </c>
      <c r="I197" s="38"/>
      <c r="J197" s="38"/>
      <c r="K197" s="38"/>
    </row>
    <row r="198" ht="30.0" customHeight="1">
      <c r="A198" s="2" t="s">
        <v>2005</v>
      </c>
      <c r="B198" s="44">
        <v>44768.0</v>
      </c>
      <c r="C198" s="44">
        <v>45142.0</v>
      </c>
      <c r="D198" s="2">
        <v>7.1</v>
      </c>
      <c r="E198" s="13">
        <v>4.0E-4</v>
      </c>
      <c r="H198" s="43" t="s">
        <v>2006</v>
      </c>
      <c r="I198" s="2" t="s">
        <v>51</v>
      </c>
      <c r="J198" s="46" t="s">
        <v>1722</v>
      </c>
      <c r="K198" s="43" t="s">
        <v>70</v>
      </c>
      <c r="L198" s="43" t="s">
        <v>2007</v>
      </c>
      <c r="M198" s="50" t="s">
        <v>2008</v>
      </c>
    </row>
    <row r="199" ht="30.0" customHeight="1">
      <c r="A199" s="2" t="s">
        <v>2009</v>
      </c>
      <c r="B199" s="44">
        <v>44686.0</v>
      </c>
      <c r="C199" s="44">
        <v>45104.0</v>
      </c>
      <c r="D199" s="2">
        <v>5.5</v>
      </c>
      <c r="E199" s="13">
        <v>4.0E-4</v>
      </c>
      <c r="H199" s="43" t="s">
        <v>2010</v>
      </c>
      <c r="I199" s="38"/>
      <c r="J199" s="38"/>
      <c r="K199" s="38"/>
    </row>
    <row r="200" ht="30.0" customHeight="1">
      <c r="A200" s="2" t="s">
        <v>2011</v>
      </c>
      <c r="B200" s="44">
        <v>44804.0</v>
      </c>
      <c r="C200" s="44">
        <v>44810.0</v>
      </c>
      <c r="D200" s="2">
        <v>6.1</v>
      </c>
      <c r="E200" s="13">
        <v>4.0E-4</v>
      </c>
      <c r="H200" s="43" t="s">
        <v>2012</v>
      </c>
      <c r="I200" s="38"/>
      <c r="J200" s="38"/>
      <c r="K200" s="38"/>
    </row>
    <row r="201" ht="30.0" customHeight="1">
      <c r="A201" s="2" t="s">
        <v>2013</v>
      </c>
      <c r="B201" s="44">
        <v>44714.0</v>
      </c>
      <c r="C201" s="44">
        <v>44904.0</v>
      </c>
      <c r="D201" s="2">
        <v>7.8</v>
      </c>
      <c r="E201" s="13">
        <v>4.0E-4</v>
      </c>
      <c r="H201" s="43" t="s">
        <v>2014</v>
      </c>
      <c r="I201" s="38"/>
      <c r="J201" s="38"/>
      <c r="K201" s="38"/>
    </row>
    <row r="202" ht="30.0" customHeight="1">
      <c r="A202" s="2" t="s">
        <v>2015</v>
      </c>
      <c r="B202" s="44">
        <v>44680.0</v>
      </c>
      <c r="C202" s="44">
        <v>44909.0</v>
      </c>
      <c r="D202" s="2">
        <v>7.1</v>
      </c>
      <c r="E202" s="13">
        <v>5.0E-4</v>
      </c>
      <c r="H202" s="43" t="s">
        <v>2016</v>
      </c>
      <c r="I202" s="38"/>
      <c r="J202" s="38"/>
      <c r="K202" s="38"/>
    </row>
    <row r="203" ht="30.0" customHeight="1">
      <c r="A203" s="58" t="s">
        <v>2017</v>
      </c>
      <c r="B203" s="44">
        <v>44664.0</v>
      </c>
      <c r="C203" s="44">
        <v>44671.0</v>
      </c>
      <c r="D203" s="2">
        <v>6.3</v>
      </c>
      <c r="E203" s="13">
        <v>4.0E-4</v>
      </c>
      <c r="H203" s="43" t="s">
        <v>2018</v>
      </c>
      <c r="I203" s="2" t="s">
        <v>51</v>
      </c>
      <c r="J203" s="46" t="s">
        <v>1653</v>
      </c>
      <c r="K203" s="43" t="s">
        <v>60</v>
      </c>
      <c r="L203" s="43" t="s">
        <v>2019</v>
      </c>
      <c r="M203" s="69" t="s">
        <v>2020</v>
      </c>
    </row>
    <row r="204" ht="30.0" customHeight="1">
      <c r="A204" s="2" t="s">
        <v>2021</v>
      </c>
      <c r="B204" s="44">
        <v>44804.0</v>
      </c>
      <c r="C204" s="44">
        <v>44811.0</v>
      </c>
      <c r="D204" s="2">
        <v>5.5</v>
      </c>
      <c r="E204" s="13">
        <v>4.0E-4</v>
      </c>
      <c r="H204" s="43" t="s">
        <v>2022</v>
      </c>
      <c r="I204" s="38"/>
      <c r="J204" s="38"/>
      <c r="K204" s="38"/>
    </row>
    <row r="205" ht="30.0" customHeight="1">
      <c r="A205" s="2" t="s">
        <v>2023</v>
      </c>
      <c r="B205" s="44">
        <v>44804.0</v>
      </c>
      <c r="C205" s="44">
        <v>44810.0</v>
      </c>
      <c r="D205" s="2">
        <v>7.0</v>
      </c>
      <c r="E205" s="13">
        <v>4.0E-4</v>
      </c>
      <c r="H205" s="43" t="s">
        <v>2024</v>
      </c>
      <c r="I205" s="38"/>
      <c r="J205" s="38"/>
      <c r="K205" s="38"/>
    </row>
    <row r="206" ht="30.0" customHeight="1">
      <c r="A206" s="2" t="s">
        <v>2025</v>
      </c>
      <c r="B206" s="44">
        <v>44804.0</v>
      </c>
      <c r="C206" s="44">
        <v>44810.0</v>
      </c>
      <c r="D206" s="2">
        <v>4.7</v>
      </c>
      <c r="E206" s="13">
        <v>4.0E-4</v>
      </c>
      <c r="H206" s="43" t="s">
        <v>2026</v>
      </c>
      <c r="I206" s="38"/>
      <c r="J206" s="38"/>
      <c r="K206" s="38"/>
    </row>
    <row r="207" ht="30.0" customHeight="1">
      <c r="A207" s="2" t="s">
        <v>2027</v>
      </c>
      <c r="B207" s="44">
        <v>44802.0</v>
      </c>
      <c r="C207" s="44">
        <v>44806.0</v>
      </c>
      <c r="D207" s="2">
        <v>5.5</v>
      </c>
      <c r="E207" s="13">
        <v>4.0E-4</v>
      </c>
      <c r="H207" s="43" t="s">
        <v>2028</v>
      </c>
      <c r="I207" s="38"/>
      <c r="J207" s="38"/>
      <c r="K207" s="38"/>
    </row>
    <row r="208" ht="30.0" customHeight="1">
      <c r="A208" s="2" t="s">
        <v>2029</v>
      </c>
      <c r="B208" s="44">
        <v>44802.0</v>
      </c>
      <c r="C208" s="44">
        <v>44959.0</v>
      </c>
      <c r="D208" s="2">
        <v>7.5</v>
      </c>
      <c r="E208" s="13">
        <v>0.0014</v>
      </c>
      <c r="H208" s="43" t="s">
        <v>2030</v>
      </c>
      <c r="I208" s="38"/>
      <c r="J208" s="38"/>
      <c r="K208" s="38"/>
    </row>
    <row r="209" ht="30.0" customHeight="1">
      <c r="A209" s="2" t="s">
        <v>2031</v>
      </c>
      <c r="B209" s="44">
        <v>44802.0</v>
      </c>
      <c r="C209" s="44">
        <v>44810.0</v>
      </c>
      <c r="D209" s="2">
        <v>5.5</v>
      </c>
      <c r="E209" s="13">
        <v>4.0E-4</v>
      </c>
      <c r="H209" s="43" t="s">
        <v>2032</v>
      </c>
      <c r="I209" s="2" t="s">
        <v>51</v>
      </c>
      <c r="J209" s="46" t="s">
        <v>1530</v>
      </c>
      <c r="K209" s="43" t="s">
        <v>60</v>
      </c>
      <c r="L209" s="43" t="s">
        <v>2033</v>
      </c>
      <c r="M209" s="50" t="s">
        <v>2034</v>
      </c>
    </row>
    <row r="210" ht="30.0" customHeight="1">
      <c r="A210" s="2" t="s">
        <v>2035</v>
      </c>
      <c r="B210" s="44">
        <v>44680.0</v>
      </c>
      <c r="C210" s="44">
        <v>44909.0</v>
      </c>
      <c r="D210" s="2">
        <v>5.5</v>
      </c>
      <c r="E210" s="13">
        <v>4.0E-4</v>
      </c>
      <c r="H210" s="43" t="s">
        <v>2036</v>
      </c>
      <c r="I210" s="2" t="s">
        <v>51</v>
      </c>
      <c r="J210" s="46" t="s">
        <v>1530</v>
      </c>
      <c r="K210" s="43" t="s">
        <v>60</v>
      </c>
      <c r="L210" s="43" t="s">
        <v>2037</v>
      </c>
      <c r="M210" s="50" t="s">
        <v>2038</v>
      </c>
    </row>
    <row r="211" ht="30.0" customHeight="1">
      <c r="A211" s="2" t="s">
        <v>2039</v>
      </c>
      <c r="B211" s="44">
        <v>44802.0</v>
      </c>
      <c r="C211" s="44">
        <v>44969.0</v>
      </c>
      <c r="D211" s="2">
        <v>5.5</v>
      </c>
      <c r="E211" s="13">
        <v>4.0E-4</v>
      </c>
      <c r="H211" s="43" t="s">
        <v>2040</v>
      </c>
      <c r="I211" s="38"/>
      <c r="J211" s="38"/>
      <c r="K211" s="38"/>
    </row>
    <row r="212" ht="30.0" customHeight="1">
      <c r="A212" s="2" t="s">
        <v>2041</v>
      </c>
      <c r="B212" s="44">
        <v>44778.0</v>
      </c>
      <c r="C212" s="44">
        <v>45027.0</v>
      </c>
      <c r="D212" s="2">
        <v>7.8</v>
      </c>
      <c r="E212" s="13">
        <v>4.0E-4</v>
      </c>
      <c r="H212" s="43" t="s">
        <v>2042</v>
      </c>
      <c r="I212" s="38"/>
      <c r="J212" s="38"/>
      <c r="K212" s="38"/>
    </row>
    <row r="213" ht="30.0" customHeight="1">
      <c r="A213" s="2" t="s">
        <v>2043</v>
      </c>
      <c r="B213" s="44">
        <v>44698.0</v>
      </c>
      <c r="C213" s="44">
        <v>44853.0</v>
      </c>
      <c r="D213" s="2">
        <v>7.8</v>
      </c>
      <c r="E213" s="13">
        <v>4.0E-4</v>
      </c>
      <c r="H213" s="43" t="s">
        <v>2044</v>
      </c>
      <c r="I213" s="38"/>
      <c r="J213" s="38"/>
      <c r="K213" s="38"/>
    </row>
    <row r="214" ht="30.0" customHeight="1">
      <c r="A214" s="2" t="s">
        <v>2045</v>
      </c>
      <c r="B214" s="44">
        <v>44649.0</v>
      </c>
      <c r="C214" s="44">
        <v>44853.0</v>
      </c>
      <c r="D214" s="2">
        <v>7.8</v>
      </c>
      <c r="E214" s="13">
        <v>4.0E-4</v>
      </c>
      <c r="H214" s="43" t="s">
        <v>2046</v>
      </c>
      <c r="I214" s="38"/>
      <c r="J214" s="38"/>
      <c r="K214" s="38"/>
    </row>
    <row r="215" ht="30.0" customHeight="1">
      <c r="A215" s="2" t="s">
        <v>2047</v>
      </c>
      <c r="B215" s="44">
        <v>44680.0</v>
      </c>
      <c r="C215" s="44">
        <v>45142.0</v>
      </c>
      <c r="D215" s="2">
        <v>7.0</v>
      </c>
      <c r="E215" s="13">
        <v>4.0E-4</v>
      </c>
      <c r="H215" s="43" t="s">
        <v>2048</v>
      </c>
      <c r="I215" s="38"/>
      <c r="J215" s="38"/>
      <c r="K215" s="38"/>
    </row>
    <row r="216" ht="30.0" customHeight="1">
      <c r="A216" s="2" t="s">
        <v>2049</v>
      </c>
      <c r="B216" s="44">
        <v>44802.0</v>
      </c>
      <c r="C216" s="44">
        <v>44959.0</v>
      </c>
      <c r="D216" s="2">
        <v>8.8</v>
      </c>
      <c r="E216" s="13">
        <v>7.0E-4</v>
      </c>
      <c r="G216" s="2" t="s">
        <v>51</v>
      </c>
      <c r="H216" s="43" t="s">
        <v>2050</v>
      </c>
      <c r="I216" s="38"/>
      <c r="J216" s="38"/>
      <c r="K216" s="38"/>
    </row>
    <row r="217" ht="30.0" customHeight="1">
      <c r="A217" s="2" t="s">
        <v>2051</v>
      </c>
      <c r="B217" s="44">
        <v>44802.0</v>
      </c>
      <c r="C217" s="44">
        <v>45104.0</v>
      </c>
      <c r="D217" s="2">
        <v>5.5</v>
      </c>
      <c r="E217" s="13">
        <v>5.0E-4</v>
      </c>
      <c r="H217" s="43" t="s">
        <v>2052</v>
      </c>
      <c r="I217" s="38"/>
      <c r="J217" s="38"/>
      <c r="K217" s="38"/>
    </row>
    <row r="218" ht="30.0" customHeight="1">
      <c r="A218" s="2" t="s">
        <v>2053</v>
      </c>
      <c r="B218" s="44">
        <v>44680.0</v>
      </c>
      <c r="C218" s="44">
        <v>44980.0</v>
      </c>
      <c r="D218" s="2">
        <v>6.6</v>
      </c>
      <c r="E218" s="13">
        <v>4.0E-4</v>
      </c>
      <c r="H218" s="43" t="s">
        <v>2054</v>
      </c>
      <c r="I218" s="38"/>
      <c r="J218" s="38"/>
      <c r="K218" s="38"/>
    </row>
    <row r="219" ht="30.0" customHeight="1">
      <c r="A219" s="2" t="s">
        <v>2055</v>
      </c>
      <c r="B219" s="44">
        <v>44778.0</v>
      </c>
      <c r="C219" s="44">
        <v>44862.0</v>
      </c>
      <c r="D219" s="2">
        <v>8.2</v>
      </c>
      <c r="E219" s="13">
        <v>9.0E-4</v>
      </c>
      <c r="H219" s="43" t="s">
        <v>2056</v>
      </c>
      <c r="I219" s="38"/>
      <c r="J219" s="38"/>
      <c r="K219" s="38"/>
    </row>
    <row r="220" ht="30.0" customHeight="1">
      <c r="A220" s="2" t="s">
        <v>2057</v>
      </c>
      <c r="B220" s="44">
        <v>44638.0</v>
      </c>
      <c r="C220" s="44">
        <v>44846.0</v>
      </c>
      <c r="D220" s="2">
        <v>7.8</v>
      </c>
      <c r="E220" s="13">
        <v>4.0E-4</v>
      </c>
      <c r="H220" s="43" t="s">
        <v>2058</v>
      </c>
      <c r="I220" s="38"/>
      <c r="J220" s="38"/>
      <c r="K220" s="38"/>
    </row>
    <row r="221" ht="30.0" customHeight="1">
      <c r="A221" s="2" t="s">
        <v>2059</v>
      </c>
      <c r="B221" s="44">
        <v>44650.0</v>
      </c>
      <c r="C221" s="44">
        <v>44986.0</v>
      </c>
      <c r="D221" s="2">
        <v>7.8</v>
      </c>
      <c r="E221" s="13">
        <v>4.0E-4</v>
      </c>
      <c r="H221" s="43" t="s">
        <v>2060</v>
      </c>
      <c r="I221" s="38"/>
      <c r="J221" s="38"/>
      <c r="K221" s="38"/>
    </row>
    <row r="222" ht="30.0" customHeight="1">
      <c r="A222" s="2" t="s">
        <v>2061</v>
      </c>
      <c r="B222" s="44">
        <v>44645.0</v>
      </c>
      <c r="C222" s="44">
        <v>44986.0</v>
      </c>
      <c r="D222" s="2">
        <v>7.8</v>
      </c>
      <c r="E222" s="13">
        <v>5.0E-4</v>
      </c>
      <c r="G222" s="2" t="s">
        <v>51</v>
      </c>
      <c r="H222" s="43" t="s">
        <v>2062</v>
      </c>
      <c r="I222" s="38"/>
      <c r="J222" s="38"/>
      <c r="K222" s="38"/>
    </row>
    <row r="223" ht="30.0" customHeight="1">
      <c r="A223" s="2" t="s">
        <v>2063</v>
      </c>
      <c r="B223" s="44">
        <v>44643.0</v>
      </c>
      <c r="C223" s="44">
        <v>44848.0</v>
      </c>
      <c r="D223" s="2">
        <v>5.5</v>
      </c>
      <c r="E223" s="13">
        <v>4.0E-4</v>
      </c>
      <c r="H223" s="43" t="s">
        <v>2064</v>
      </c>
      <c r="I223" s="38"/>
      <c r="J223" s="38"/>
      <c r="K223" s="38"/>
    </row>
    <row r="224" ht="30.0" customHeight="1">
      <c r="A224" s="2" t="s">
        <v>2065</v>
      </c>
      <c r="B224" s="44">
        <v>44802.0</v>
      </c>
      <c r="C224" s="44">
        <v>45163.0</v>
      </c>
      <c r="D224" s="2">
        <v>7.1</v>
      </c>
      <c r="E224" s="13">
        <v>4.0E-4</v>
      </c>
      <c r="H224" s="43" t="s">
        <v>2066</v>
      </c>
      <c r="I224" s="38"/>
      <c r="J224" s="38"/>
      <c r="K224" s="38"/>
    </row>
    <row r="225" ht="30.0" customHeight="1">
      <c r="A225" s="2" t="s">
        <v>2067</v>
      </c>
      <c r="B225" s="44">
        <v>44630.0</v>
      </c>
      <c r="C225" s="44">
        <v>44904.0</v>
      </c>
      <c r="D225" s="2">
        <v>7.8</v>
      </c>
      <c r="E225" s="13">
        <v>0.1901</v>
      </c>
      <c r="F225" s="44">
        <v>44676.0</v>
      </c>
      <c r="G225" s="2" t="s">
        <v>51</v>
      </c>
      <c r="H225" s="43" t="s">
        <v>2068</v>
      </c>
      <c r="I225" s="38"/>
      <c r="J225" s="38"/>
      <c r="K225" s="38"/>
    </row>
    <row r="226" ht="30.0" customHeight="1">
      <c r="A226" s="2" t="s">
        <v>2069</v>
      </c>
      <c r="B226" s="44">
        <v>44802.0</v>
      </c>
      <c r="C226" s="44">
        <v>45043.0</v>
      </c>
      <c r="D226" s="2">
        <v>4.3</v>
      </c>
      <c r="E226" s="13">
        <v>9.0E-4</v>
      </c>
      <c r="H226" s="43" t="s">
        <v>2070</v>
      </c>
      <c r="I226" s="38"/>
      <c r="J226" s="38"/>
      <c r="K226" s="38"/>
    </row>
    <row r="227" ht="30.0" customHeight="1">
      <c r="A227" s="2" t="s">
        <v>2071</v>
      </c>
      <c r="B227" s="44">
        <v>44638.0</v>
      </c>
      <c r="C227" s="44">
        <v>44946.0</v>
      </c>
      <c r="D227" s="2">
        <v>9.1</v>
      </c>
      <c r="E227" s="13">
        <v>0.0021</v>
      </c>
      <c r="H227" s="43" t="s">
        <v>2072</v>
      </c>
      <c r="I227" s="38"/>
      <c r="J227" s="38"/>
      <c r="K227" s="38"/>
    </row>
    <row r="228" ht="30.0" customHeight="1">
      <c r="A228" s="2" t="s">
        <v>2073</v>
      </c>
      <c r="B228" s="44">
        <v>44610.0</v>
      </c>
      <c r="C228" s="44">
        <v>45103.0</v>
      </c>
      <c r="D228" s="2">
        <v>7.8</v>
      </c>
      <c r="E228" s="13">
        <v>4.0E-4</v>
      </c>
      <c r="H228" s="43" t="s">
        <v>2074</v>
      </c>
      <c r="I228" s="38"/>
      <c r="J228" s="38"/>
      <c r="K228" s="38"/>
    </row>
    <row r="229" ht="30.0" customHeight="1">
      <c r="A229" s="2" t="s">
        <v>2075</v>
      </c>
      <c r="B229" s="44">
        <v>44608.0</v>
      </c>
      <c r="C229" s="44">
        <v>44692.0</v>
      </c>
      <c r="D229" s="2">
        <v>5.5</v>
      </c>
      <c r="E229" s="13">
        <v>4.0E-4</v>
      </c>
      <c r="H229" s="43" t="s">
        <v>2076</v>
      </c>
      <c r="I229" s="38"/>
      <c r="J229" s="38"/>
      <c r="K229" s="38"/>
    </row>
    <row r="230" ht="30.0" customHeight="1">
      <c r="A230" s="2" t="s">
        <v>2077</v>
      </c>
      <c r="B230" s="44">
        <v>44630.0</v>
      </c>
      <c r="C230" s="44">
        <v>44838.0</v>
      </c>
      <c r="D230" s="2">
        <v>7.8</v>
      </c>
      <c r="E230" s="13">
        <v>4.0E-4</v>
      </c>
      <c r="H230" s="43" t="s">
        <v>2078</v>
      </c>
      <c r="I230" s="38"/>
      <c r="J230" s="38"/>
      <c r="K230" s="38"/>
    </row>
    <row r="231" ht="30.0" customHeight="1">
      <c r="A231" s="2" t="s">
        <v>2079</v>
      </c>
      <c r="B231" s="44">
        <v>44645.0</v>
      </c>
      <c r="C231" s="44">
        <v>45103.0</v>
      </c>
      <c r="D231" s="2">
        <v>7.8</v>
      </c>
      <c r="E231" s="13">
        <v>4.0E-4</v>
      </c>
      <c r="H231" s="43" t="s">
        <v>2080</v>
      </c>
      <c r="I231" s="38"/>
      <c r="J231" s="38"/>
      <c r="K231" s="38"/>
    </row>
    <row r="232" ht="30.0" customHeight="1">
      <c r="A232" s="58" t="s">
        <v>2081</v>
      </c>
      <c r="B232" s="44">
        <v>44645.0</v>
      </c>
      <c r="C232" s="44">
        <v>45128.0</v>
      </c>
      <c r="D232" s="2">
        <v>4.9</v>
      </c>
      <c r="E232" s="13">
        <v>4.0E-4</v>
      </c>
      <c r="H232" s="43" t="s">
        <v>2082</v>
      </c>
      <c r="I232" s="2" t="s">
        <v>53</v>
      </c>
      <c r="J232" s="46" t="s">
        <v>1530</v>
      </c>
      <c r="K232" s="43" t="s">
        <v>74</v>
      </c>
      <c r="L232" s="43" t="s">
        <v>2083</v>
      </c>
      <c r="M232" s="50" t="s">
        <v>2084</v>
      </c>
    </row>
    <row r="233" ht="30.0" customHeight="1">
      <c r="A233" s="2" t="s">
        <v>2085</v>
      </c>
      <c r="B233" s="44">
        <v>44623.0</v>
      </c>
      <c r="C233" s="44">
        <v>45128.0</v>
      </c>
      <c r="D233" s="2">
        <v>7.8</v>
      </c>
      <c r="E233" s="13">
        <v>5.0E-4</v>
      </c>
      <c r="H233" s="43" t="s">
        <v>2086</v>
      </c>
      <c r="I233" s="38"/>
      <c r="J233" s="38"/>
      <c r="K233" s="38"/>
    </row>
    <row r="234" ht="30.0" customHeight="1">
      <c r="A234" s="2" t="s">
        <v>2087</v>
      </c>
      <c r="B234" s="44">
        <v>44596.0</v>
      </c>
      <c r="C234" s="44">
        <v>44681.0</v>
      </c>
      <c r="D234" s="2">
        <v>5.5</v>
      </c>
      <c r="E234" s="13">
        <v>4.0E-4</v>
      </c>
      <c r="H234" s="43" t="s">
        <v>2088</v>
      </c>
      <c r="I234" s="2" t="s">
        <v>51</v>
      </c>
      <c r="J234" s="46" t="s">
        <v>1521</v>
      </c>
      <c r="K234" s="43" t="s">
        <v>60</v>
      </c>
      <c r="L234" s="43" t="s">
        <v>2089</v>
      </c>
      <c r="M234" s="50" t="s">
        <v>2090</v>
      </c>
    </row>
    <row r="235" ht="30.0" customHeight="1">
      <c r="A235" s="2" t="s">
        <v>2091</v>
      </c>
      <c r="B235" s="44">
        <v>44802.0</v>
      </c>
      <c r="C235" s="44">
        <v>44988.0</v>
      </c>
      <c r="D235" s="2">
        <v>5.5</v>
      </c>
      <c r="E235" s="13">
        <v>4.0E-4</v>
      </c>
      <c r="H235" s="43" t="s">
        <v>2092</v>
      </c>
      <c r="I235" s="38"/>
      <c r="J235" s="38"/>
      <c r="K235" s="38"/>
    </row>
    <row r="236" ht="30.0" customHeight="1">
      <c r="A236" s="2" t="s">
        <v>2093</v>
      </c>
      <c r="B236" s="44">
        <v>44645.0</v>
      </c>
      <c r="C236" s="44">
        <v>44971.0</v>
      </c>
      <c r="D236" s="2">
        <v>9.0</v>
      </c>
      <c r="E236" s="13">
        <v>0.01</v>
      </c>
      <c r="H236" s="43" t="s">
        <v>2094</v>
      </c>
      <c r="I236" s="38"/>
      <c r="J236" s="38"/>
      <c r="K236" s="38"/>
    </row>
    <row r="237" ht="30.0" customHeight="1">
      <c r="A237" s="2" t="s">
        <v>2095</v>
      </c>
      <c r="B237" s="44">
        <v>44630.0</v>
      </c>
      <c r="C237" s="44">
        <v>44636.0</v>
      </c>
      <c r="D237" s="2">
        <v>5.5</v>
      </c>
      <c r="E237" s="13">
        <v>4.0E-4</v>
      </c>
      <c r="H237" s="43" t="s">
        <v>2096</v>
      </c>
      <c r="I237" s="38"/>
      <c r="J237" s="38"/>
      <c r="K237" s="38"/>
    </row>
    <row r="238" ht="30.0" customHeight="1">
      <c r="A238" s="2" t="s">
        <v>2097</v>
      </c>
      <c r="B238" s="44">
        <v>44802.0</v>
      </c>
      <c r="C238" s="44">
        <v>44805.0</v>
      </c>
      <c r="D238" s="2">
        <v>7.5</v>
      </c>
      <c r="E238" s="13">
        <v>8.0E-4</v>
      </c>
      <c r="H238" s="43" t="s">
        <v>2098</v>
      </c>
      <c r="I238" s="38"/>
      <c r="J238" s="38"/>
      <c r="K238" s="38"/>
    </row>
    <row r="239" ht="30.0" customHeight="1">
      <c r="A239" s="2" t="s">
        <v>2099</v>
      </c>
      <c r="B239" s="44">
        <v>44603.0</v>
      </c>
      <c r="C239" s="44">
        <v>44897.0</v>
      </c>
      <c r="D239" s="2">
        <v>5.5</v>
      </c>
      <c r="E239" s="13">
        <v>4.0E-4</v>
      </c>
      <c r="H239" s="43" t="s">
        <v>2100</v>
      </c>
      <c r="I239" s="38"/>
      <c r="J239" s="38"/>
      <c r="K239" s="38"/>
    </row>
    <row r="240" ht="30.0" customHeight="1">
      <c r="A240" s="2" t="s">
        <v>2101</v>
      </c>
      <c r="B240" s="44">
        <v>44645.0</v>
      </c>
      <c r="C240" s="44">
        <v>44902.0</v>
      </c>
      <c r="D240" s="2">
        <v>7.8</v>
      </c>
      <c r="E240" s="13">
        <v>4.0E-4</v>
      </c>
      <c r="H240" s="43" t="s">
        <v>2102</v>
      </c>
      <c r="I240" s="38"/>
      <c r="J240" s="38"/>
      <c r="K240" s="38"/>
    </row>
    <row r="241" ht="30.0" customHeight="1">
      <c r="A241" s="2" t="s">
        <v>2103</v>
      </c>
      <c r="B241" s="44">
        <v>44645.0</v>
      </c>
      <c r="C241" s="44">
        <v>44959.0</v>
      </c>
      <c r="D241" s="2">
        <v>5.5</v>
      </c>
      <c r="E241" s="13">
        <v>4.0E-4</v>
      </c>
      <c r="H241" s="43" t="s">
        <v>2104</v>
      </c>
      <c r="I241" s="38"/>
      <c r="J241" s="38"/>
      <c r="K241" s="38"/>
    </row>
    <row r="242" ht="30.0" customHeight="1">
      <c r="A242" s="2" t="s">
        <v>2105</v>
      </c>
      <c r="B242" s="44">
        <v>44592.0</v>
      </c>
      <c r="C242" s="44">
        <v>44959.0</v>
      </c>
      <c r="D242" s="2">
        <v>5.5</v>
      </c>
      <c r="E242" s="13">
        <v>4.0E-4</v>
      </c>
      <c r="H242" s="43" t="s">
        <v>2106</v>
      </c>
      <c r="I242" s="38"/>
      <c r="J242" s="38"/>
      <c r="K242" s="38"/>
    </row>
    <row r="243" ht="30.0" customHeight="1">
      <c r="A243" s="2" t="s">
        <v>2107</v>
      </c>
      <c r="B243" s="44">
        <v>44596.0</v>
      </c>
      <c r="C243" s="44">
        <v>44881.0</v>
      </c>
      <c r="D243" s="2">
        <v>5.5</v>
      </c>
      <c r="E243" s="13">
        <v>4.0E-4</v>
      </c>
      <c r="H243" s="43" t="s">
        <v>2108</v>
      </c>
      <c r="I243" s="38"/>
      <c r="J243" s="38"/>
      <c r="K243" s="38"/>
    </row>
    <row r="244" ht="30.0" customHeight="1">
      <c r="A244" s="2" t="s">
        <v>2109</v>
      </c>
      <c r="B244" s="44">
        <v>44603.0</v>
      </c>
      <c r="C244" s="44">
        <v>45103.0</v>
      </c>
      <c r="D244" s="2">
        <v>8.4</v>
      </c>
      <c r="E244" s="13">
        <v>7.0E-4</v>
      </c>
      <c r="H244" s="43" t="s">
        <v>2110</v>
      </c>
      <c r="I244" s="38"/>
      <c r="J244" s="38"/>
      <c r="K244" s="38"/>
    </row>
    <row r="245" ht="30.0" customHeight="1">
      <c r="A245" s="2" t="s">
        <v>2111</v>
      </c>
      <c r="B245" s="44">
        <v>44799.0</v>
      </c>
      <c r="C245" s="44">
        <v>45128.0</v>
      </c>
      <c r="D245" s="2">
        <v>5.5</v>
      </c>
      <c r="E245" s="13">
        <v>4.0E-4</v>
      </c>
      <c r="H245" s="43" t="s">
        <v>2112</v>
      </c>
      <c r="I245" s="38"/>
      <c r="J245" s="38"/>
      <c r="K245" s="38"/>
    </row>
    <row r="246" ht="30.0" customHeight="1">
      <c r="A246" s="2" t="s">
        <v>2113</v>
      </c>
      <c r="B246" s="44">
        <v>44799.0</v>
      </c>
      <c r="C246" s="44">
        <v>44969.0</v>
      </c>
      <c r="D246" s="2">
        <v>4.4</v>
      </c>
      <c r="E246" s="13">
        <v>4.0E-4</v>
      </c>
      <c r="H246" s="43" t="s">
        <v>2114</v>
      </c>
      <c r="I246" s="38"/>
      <c r="J246" s="38"/>
      <c r="K246" s="38"/>
    </row>
    <row r="247" ht="30.0" customHeight="1">
      <c r="A247" s="2" t="s">
        <v>2115</v>
      </c>
      <c r="B247" s="44">
        <v>44572.0</v>
      </c>
      <c r="C247" s="44">
        <v>44581.0</v>
      </c>
      <c r="D247" s="2">
        <v>5.5</v>
      </c>
      <c r="E247" s="13">
        <v>4.0E-4</v>
      </c>
      <c r="H247" s="43" t="s">
        <v>2116</v>
      </c>
      <c r="I247" s="38"/>
      <c r="J247" s="38"/>
      <c r="K247" s="38"/>
    </row>
    <row r="248" ht="30.0" customHeight="1">
      <c r="A248" s="2" t="s">
        <v>2117</v>
      </c>
      <c r="B248" s="44">
        <v>44638.0</v>
      </c>
      <c r="C248" s="44">
        <v>44961.0</v>
      </c>
      <c r="D248" s="2">
        <v>5.5</v>
      </c>
      <c r="E248" s="13">
        <v>7.0E-4</v>
      </c>
      <c r="H248" s="43" t="s">
        <v>2118</v>
      </c>
      <c r="I248" s="38"/>
      <c r="J248" s="38"/>
      <c r="K248" s="38"/>
    </row>
    <row r="249" ht="30.0" customHeight="1">
      <c r="A249" s="2" t="s">
        <v>2119</v>
      </c>
      <c r="B249" s="44">
        <v>44603.0</v>
      </c>
      <c r="C249" s="44">
        <v>44615.0</v>
      </c>
      <c r="D249" s="2">
        <v>5.5</v>
      </c>
      <c r="E249" s="13">
        <v>4.0E-4</v>
      </c>
      <c r="H249" s="43" t="s">
        <v>2120</v>
      </c>
      <c r="I249" s="38"/>
      <c r="J249" s="38"/>
      <c r="K249" s="38"/>
    </row>
    <row r="250" ht="30.0" customHeight="1">
      <c r="A250" s="2" t="s">
        <v>2121</v>
      </c>
      <c r="B250" s="44">
        <v>44606.0</v>
      </c>
      <c r="C250" s="44">
        <v>44614.0</v>
      </c>
      <c r="D250" s="2">
        <v>5.5</v>
      </c>
      <c r="E250" s="13">
        <v>7.0E-4</v>
      </c>
      <c r="H250" s="43" t="s">
        <v>2122</v>
      </c>
      <c r="I250" s="38"/>
      <c r="J250" s="38"/>
      <c r="K250" s="38"/>
    </row>
    <row r="251" ht="30.0" customHeight="1">
      <c r="A251" s="2" t="s">
        <v>2123</v>
      </c>
      <c r="B251" s="44">
        <v>44586.0</v>
      </c>
      <c r="C251" s="44">
        <v>44986.0</v>
      </c>
      <c r="D251" s="2">
        <v>8.8</v>
      </c>
      <c r="E251" s="13">
        <v>5.0E-4</v>
      </c>
      <c r="H251" s="43" t="s">
        <v>2124</v>
      </c>
      <c r="I251" s="38"/>
      <c r="J251" s="38"/>
      <c r="K251" s="38"/>
    </row>
    <row r="252" ht="30.0" customHeight="1">
      <c r="A252" s="2" t="s">
        <v>2125</v>
      </c>
      <c r="B252" s="44">
        <v>44760.0</v>
      </c>
      <c r="C252" s="44">
        <v>44863.0</v>
      </c>
      <c r="D252" s="2">
        <v>6.8</v>
      </c>
      <c r="E252" s="13">
        <v>6.0E-4</v>
      </c>
      <c r="H252" s="43" t="s">
        <v>2126</v>
      </c>
      <c r="I252" s="38"/>
      <c r="J252" s="38"/>
      <c r="K252" s="38"/>
    </row>
    <row r="253" ht="30.0" customHeight="1">
      <c r="A253" s="2" t="s">
        <v>2127</v>
      </c>
      <c r="B253" s="44">
        <v>44760.0</v>
      </c>
      <c r="C253" s="44">
        <v>44863.0</v>
      </c>
      <c r="D253" s="2">
        <v>6.7</v>
      </c>
      <c r="E253" s="13">
        <v>4.0E-4</v>
      </c>
      <c r="H253" s="43" t="s">
        <v>2128</v>
      </c>
      <c r="I253" s="38"/>
      <c r="J253" s="38"/>
      <c r="K253" s="38"/>
    </row>
    <row r="254" ht="30.0" customHeight="1">
      <c r="A254" s="2" t="s">
        <v>2129</v>
      </c>
      <c r="B254" s="44">
        <v>44567.0</v>
      </c>
      <c r="C254" s="44">
        <v>44694.0</v>
      </c>
      <c r="D254" s="2">
        <v>6.5</v>
      </c>
      <c r="E254" s="13">
        <v>5.0E-4</v>
      </c>
      <c r="H254" s="43" t="s">
        <v>2130</v>
      </c>
      <c r="I254" s="38"/>
      <c r="J254" s="38"/>
      <c r="K254" s="38"/>
    </row>
    <row r="255" ht="30.0" customHeight="1">
      <c r="A255" s="2" t="s">
        <v>2131</v>
      </c>
      <c r="B255" s="44">
        <v>44567.0</v>
      </c>
      <c r="C255" s="44">
        <v>44669.0</v>
      </c>
      <c r="D255" s="2">
        <v>6.5</v>
      </c>
      <c r="E255" s="13">
        <v>5.0E-4</v>
      </c>
      <c r="H255" s="43" t="s">
        <v>2130</v>
      </c>
      <c r="I255" s="38"/>
      <c r="J255" s="38"/>
      <c r="K255" s="38"/>
    </row>
    <row r="256" ht="30.0" customHeight="1">
      <c r="A256" s="2" t="s">
        <v>2132</v>
      </c>
      <c r="B256" s="44">
        <v>44587.0</v>
      </c>
      <c r="C256" s="44">
        <v>45103.0</v>
      </c>
      <c r="D256" s="2">
        <v>7.2</v>
      </c>
      <c r="E256" s="13">
        <v>9.0E-4</v>
      </c>
      <c r="F256" s="44">
        <v>44662.0</v>
      </c>
      <c r="H256" s="43" t="s">
        <v>2133</v>
      </c>
      <c r="I256" s="38"/>
      <c r="J256" s="38"/>
      <c r="K256" s="38"/>
    </row>
    <row r="257" ht="30.0" customHeight="1">
      <c r="A257" s="2" t="s">
        <v>2134</v>
      </c>
      <c r="B257" s="44">
        <v>44610.0</v>
      </c>
      <c r="C257" s="44">
        <v>44770.0</v>
      </c>
      <c r="D257" s="2">
        <v>7.4</v>
      </c>
      <c r="E257" s="13">
        <v>0.0027</v>
      </c>
      <c r="H257" s="43" t="s">
        <v>2135</v>
      </c>
      <c r="I257" s="38"/>
      <c r="J257" s="38"/>
      <c r="K257" s="38"/>
    </row>
    <row r="258" ht="30.0" customHeight="1">
      <c r="A258" s="2" t="s">
        <v>2136</v>
      </c>
      <c r="B258" s="44">
        <v>44610.0</v>
      </c>
      <c r="C258" s="44">
        <v>44692.0</v>
      </c>
      <c r="D258" s="2">
        <v>4.7</v>
      </c>
      <c r="E258" s="13">
        <v>4.0E-4</v>
      </c>
      <c r="H258" s="43" t="s">
        <v>2137</v>
      </c>
      <c r="I258" s="38"/>
      <c r="J258" s="38"/>
      <c r="K258" s="38"/>
    </row>
    <row r="259" ht="30.0" customHeight="1">
      <c r="A259" s="2" t="s">
        <v>2138</v>
      </c>
      <c r="B259" s="44">
        <v>44610.0</v>
      </c>
      <c r="C259" s="44">
        <v>45107.0</v>
      </c>
      <c r="D259" s="2">
        <v>5.5</v>
      </c>
      <c r="E259" s="13">
        <v>4.0E-4</v>
      </c>
      <c r="H259" s="43" t="s">
        <v>2139</v>
      </c>
      <c r="I259" s="38"/>
      <c r="J259" s="38"/>
      <c r="K259" s="38"/>
    </row>
    <row r="260" ht="30.0" customHeight="1">
      <c r="A260" s="2" t="s">
        <v>2140</v>
      </c>
      <c r="B260" s="44">
        <v>44797.0</v>
      </c>
      <c r="C260" s="44">
        <v>44803.0</v>
      </c>
      <c r="D260" s="2">
        <v>5.5</v>
      </c>
      <c r="E260" s="13">
        <v>4.0E-4</v>
      </c>
      <c r="H260" s="43" t="s">
        <v>2141</v>
      </c>
      <c r="I260" s="38"/>
      <c r="J260" s="38"/>
      <c r="K260" s="38"/>
    </row>
    <row r="261" ht="30.0" customHeight="1">
      <c r="A261" s="2" t="s">
        <v>2142</v>
      </c>
      <c r="B261" s="44">
        <v>44797.0</v>
      </c>
      <c r="C261" s="44">
        <v>45125.0</v>
      </c>
      <c r="D261" s="2">
        <v>7.1</v>
      </c>
      <c r="E261" s="13">
        <v>4.0E-4</v>
      </c>
      <c r="H261" s="43" t="s">
        <v>2143</v>
      </c>
      <c r="I261" s="38"/>
      <c r="J261" s="38"/>
      <c r="K261" s="38"/>
    </row>
    <row r="262" ht="30.0" customHeight="1">
      <c r="A262" s="2" t="s">
        <v>2144</v>
      </c>
      <c r="B262" s="44">
        <v>44645.0</v>
      </c>
      <c r="C262" s="44">
        <v>44903.0</v>
      </c>
      <c r="D262" s="2">
        <v>6.8</v>
      </c>
      <c r="E262" s="13">
        <v>0.0011</v>
      </c>
      <c r="H262" s="43" t="s">
        <v>2145</v>
      </c>
      <c r="I262" s="38"/>
      <c r="J262" s="38"/>
      <c r="K262" s="38"/>
    </row>
    <row r="263" ht="30.0" customHeight="1">
      <c r="A263" s="2" t="s">
        <v>2146</v>
      </c>
      <c r="B263" s="44">
        <v>44645.0</v>
      </c>
      <c r="C263" s="44">
        <v>45142.0</v>
      </c>
      <c r="D263" s="2">
        <v>7.0</v>
      </c>
      <c r="E263" s="13">
        <v>4.0E-4</v>
      </c>
      <c r="H263" s="43" t="s">
        <v>2147</v>
      </c>
      <c r="I263" s="38"/>
      <c r="J263" s="38"/>
      <c r="K263" s="38"/>
    </row>
    <row r="264" ht="30.0" customHeight="1">
      <c r="A264" s="2" t="s">
        <v>2148</v>
      </c>
      <c r="B264" s="44">
        <v>44643.0</v>
      </c>
      <c r="C264" s="44">
        <v>45062.0</v>
      </c>
      <c r="D264" s="2">
        <v>7.8</v>
      </c>
      <c r="E264" s="13">
        <v>4.0E-4</v>
      </c>
      <c r="H264" s="43" t="s">
        <v>2149</v>
      </c>
      <c r="I264" s="38"/>
      <c r="J264" s="38"/>
      <c r="K264" s="38"/>
    </row>
    <row r="265" ht="30.0" customHeight="1">
      <c r="A265" s="2" t="s">
        <v>2150</v>
      </c>
      <c r="B265" s="44">
        <v>44797.0</v>
      </c>
      <c r="C265" s="44">
        <v>44840.0</v>
      </c>
      <c r="D265" s="2">
        <v>4.4</v>
      </c>
      <c r="E265" s="13">
        <v>4.0E-4</v>
      </c>
      <c r="H265" s="43" t="s">
        <v>2151</v>
      </c>
      <c r="I265" s="38"/>
      <c r="J265" s="38"/>
      <c r="K265" s="38"/>
    </row>
    <row r="266" ht="30.0" customHeight="1">
      <c r="A266" s="2" t="s">
        <v>2152</v>
      </c>
      <c r="B266" s="44">
        <v>44645.0</v>
      </c>
      <c r="C266" s="44">
        <v>44943.0</v>
      </c>
      <c r="D266" s="2">
        <v>8.0</v>
      </c>
      <c r="E266" s="13">
        <v>0.0011</v>
      </c>
      <c r="H266" s="43" t="s">
        <v>2153</v>
      </c>
      <c r="I266" s="38"/>
      <c r="J266" s="38"/>
      <c r="K266" s="38"/>
    </row>
    <row r="267" ht="30.0" customHeight="1">
      <c r="A267" s="2" t="s">
        <v>2154</v>
      </c>
      <c r="B267" s="44">
        <v>44797.0</v>
      </c>
      <c r="C267" s="44">
        <v>44802.0</v>
      </c>
      <c r="D267" s="2">
        <v>5.5</v>
      </c>
      <c r="E267" s="13">
        <v>4.0E-4</v>
      </c>
      <c r="H267" s="43" t="s">
        <v>2155</v>
      </c>
      <c r="I267" s="38"/>
      <c r="J267" s="38"/>
      <c r="K267" s="38"/>
    </row>
    <row r="268" ht="30.0" customHeight="1">
      <c r="A268" s="2" t="s">
        <v>2156</v>
      </c>
      <c r="B268" s="44">
        <v>44596.0</v>
      </c>
      <c r="C268" s="44">
        <v>44945.0</v>
      </c>
      <c r="D268" s="2">
        <v>8.8</v>
      </c>
      <c r="E268" s="13">
        <v>4.0E-4</v>
      </c>
      <c r="H268" s="43" t="s">
        <v>2157</v>
      </c>
      <c r="I268" s="38"/>
      <c r="J268" s="38"/>
      <c r="K268" s="38"/>
    </row>
    <row r="269" ht="30.0" customHeight="1">
      <c r="A269" s="2" t="s">
        <v>2158</v>
      </c>
      <c r="B269" s="44">
        <v>44643.0</v>
      </c>
      <c r="C269" s="44">
        <v>44734.0</v>
      </c>
      <c r="D269" s="2">
        <v>5.5</v>
      </c>
      <c r="E269" s="13">
        <v>4.0E-4</v>
      </c>
      <c r="H269" s="43" t="s">
        <v>2159</v>
      </c>
      <c r="I269" s="38"/>
      <c r="J269" s="38"/>
      <c r="K269" s="38"/>
    </row>
    <row r="270" ht="30.0" customHeight="1">
      <c r="A270" s="2" t="s">
        <v>2160</v>
      </c>
      <c r="B270" s="44">
        <v>44643.0</v>
      </c>
      <c r="C270" s="44">
        <v>44958.0</v>
      </c>
      <c r="D270" s="2">
        <v>5.5</v>
      </c>
      <c r="E270" s="13">
        <v>4.0E-4</v>
      </c>
      <c r="H270" s="43" t="s">
        <v>2161</v>
      </c>
      <c r="I270" s="38"/>
      <c r="J270" s="38"/>
      <c r="K270" s="38"/>
    </row>
    <row r="271" ht="30.0" customHeight="1">
      <c r="A271" s="2" t="s">
        <v>2162</v>
      </c>
      <c r="B271" s="44">
        <v>44643.0</v>
      </c>
      <c r="C271" s="44">
        <v>44650.0</v>
      </c>
      <c r="D271" s="2">
        <v>5.5</v>
      </c>
      <c r="E271" s="13">
        <v>4.0E-4</v>
      </c>
      <c r="H271" s="43" t="s">
        <v>2163</v>
      </c>
      <c r="I271" s="38"/>
      <c r="J271" s="38"/>
      <c r="K271" s="38"/>
    </row>
    <row r="272" ht="30.0" customHeight="1">
      <c r="A272" s="2" t="s">
        <v>2164</v>
      </c>
      <c r="B272" s="44">
        <v>44756.0</v>
      </c>
      <c r="C272" s="44">
        <v>44762.0</v>
      </c>
      <c r="D272" s="2">
        <v>5.5</v>
      </c>
      <c r="E272" s="13">
        <v>4.0E-4</v>
      </c>
      <c r="H272" s="43" t="s">
        <v>2165</v>
      </c>
      <c r="I272" s="38"/>
      <c r="J272" s="38"/>
      <c r="K272" s="38"/>
    </row>
    <row r="273" ht="30.0" customHeight="1">
      <c r="A273" s="2" t="s">
        <v>2166</v>
      </c>
      <c r="B273" s="44">
        <v>44630.0</v>
      </c>
      <c r="C273" s="44">
        <v>44770.0</v>
      </c>
      <c r="D273" s="2">
        <v>5.5</v>
      </c>
      <c r="E273" s="13">
        <v>4.0E-4</v>
      </c>
      <c r="H273" s="43" t="s">
        <v>2167</v>
      </c>
      <c r="I273" s="38"/>
      <c r="J273" s="38"/>
      <c r="K273" s="38"/>
    </row>
    <row r="274" ht="30.0" customHeight="1">
      <c r="A274" s="2" t="s">
        <v>2168</v>
      </c>
      <c r="B274" s="44">
        <v>44610.0</v>
      </c>
      <c r="C274" s="44">
        <v>44945.0</v>
      </c>
      <c r="D274" s="2">
        <v>8.8</v>
      </c>
      <c r="E274" s="13">
        <v>4.0E-4</v>
      </c>
      <c r="H274" s="43" t="s">
        <v>2169</v>
      </c>
      <c r="I274" s="38"/>
      <c r="J274" s="38"/>
      <c r="K274" s="38"/>
    </row>
    <row r="275" ht="30.0" customHeight="1">
      <c r="A275" s="2" t="s">
        <v>2170</v>
      </c>
      <c r="B275" s="44">
        <v>44610.0</v>
      </c>
      <c r="C275" s="44">
        <v>44908.0</v>
      </c>
      <c r="D275" s="2">
        <v>7.1</v>
      </c>
      <c r="E275" s="13">
        <v>4.0E-4</v>
      </c>
      <c r="H275" s="43" t="s">
        <v>2171</v>
      </c>
      <c r="I275" s="38"/>
      <c r="J275" s="38"/>
      <c r="K275" s="38"/>
    </row>
    <row r="276" ht="30.0" customHeight="1">
      <c r="A276" s="2" t="s">
        <v>2172</v>
      </c>
      <c r="B276" s="44">
        <v>44579.0</v>
      </c>
      <c r="C276" s="44">
        <v>45142.0</v>
      </c>
      <c r="D276" s="2">
        <v>7.0</v>
      </c>
      <c r="E276" s="13">
        <v>4.0E-4</v>
      </c>
      <c r="H276" s="43" t="s">
        <v>2173</v>
      </c>
      <c r="I276" s="38"/>
      <c r="J276" s="38"/>
      <c r="K276" s="38"/>
    </row>
    <row r="277" ht="30.0" customHeight="1">
      <c r="A277" s="2" t="s">
        <v>2174</v>
      </c>
      <c r="B277" s="44">
        <v>44797.0</v>
      </c>
      <c r="C277" s="44">
        <v>44903.0</v>
      </c>
      <c r="D277" s="2">
        <v>7.8</v>
      </c>
      <c r="E277" s="13">
        <v>5.0E-4</v>
      </c>
      <c r="H277" s="43" t="s">
        <v>2175</v>
      </c>
      <c r="I277" s="38"/>
      <c r="J277" s="38"/>
      <c r="K277" s="38"/>
    </row>
    <row r="278" ht="30.0" customHeight="1">
      <c r="A278" s="2" t="s">
        <v>2176</v>
      </c>
      <c r="B278" s="44">
        <v>44582.0</v>
      </c>
      <c r="C278" s="44">
        <v>44589.0</v>
      </c>
      <c r="D278" s="2">
        <v>4.9</v>
      </c>
      <c r="E278" s="13">
        <v>7.0E-4</v>
      </c>
      <c r="H278" s="43" t="s">
        <v>2177</v>
      </c>
      <c r="I278" s="38"/>
      <c r="J278" s="38"/>
      <c r="K278" s="38"/>
    </row>
    <row r="279" ht="30.0" customHeight="1">
      <c r="A279" s="2" t="s">
        <v>2178</v>
      </c>
      <c r="B279" s="44">
        <v>44797.0</v>
      </c>
      <c r="C279" s="44">
        <v>44967.0</v>
      </c>
      <c r="D279" s="2">
        <v>7.8</v>
      </c>
      <c r="E279" s="13">
        <v>4.0E-4</v>
      </c>
      <c r="H279" s="43" t="s">
        <v>2179</v>
      </c>
      <c r="I279" s="38"/>
      <c r="J279" s="38"/>
      <c r="K279" s="38"/>
    </row>
    <row r="280" ht="30.0" customHeight="1">
      <c r="A280" s="2" t="s">
        <v>2180</v>
      </c>
      <c r="B280" s="44">
        <v>44630.0</v>
      </c>
      <c r="C280" s="44">
        <v>44635.0</v>
      </c>
      <c r="D280" s="2">
        <v>5.5</v>
      </c>
      <c r="E280" s="13">
        <v>4.0E-4</v>
      </c>
      <c r="H280" s="43" t="s">
        <v>2181</v>
      </c>
      <c r="I280" s="38"/>
      <c r="J280" s="38"/>
      <c r="K280" s="38"/>
    </row>
    <row r="281" ht="30.0" customHeight="1">
      <c r="A281" s="2" t="s">
        <v>2182</v>
      </c>
      <c r="B281" s="44">
        <v>44623.0</v>
      </c>
      <c r="C281" s="44">
        <v>44979.0</v>
      </c>
      <c r="D281" s="2">
        <v>4.4</v>
      </c>
      <c r="E281" s="13">
        <v>4.0E-4</v>
      </c>
      <c r="H281" s="43" t="s">
        <v>2183</v>
      </c>
      <c r="I281" s="38"/>
      <c r="J281" s="38"/>
      <c r="K281" s="38"/>
    </row>
    <row r="282" ht="30.0" customHeight="1">
      <c r="A282" s="2" t="s">
        <v>2184</v>
      </c>
      <c r="B282" s="44">
        <v>44582.0</v>
      </c>
      <c r="C282" s="44">
        <v>44881.0</v>
      </c>
      <c r="D282" s="2">
        <v>4.7</v>
      </c>
      <c r="E282" s="13">
        <v>4.0E-4</v>
      </c>
      <c r="H282" s="43" t="s">
        <v>2185</v>
      </c>
      <c r="I282" s="38"/>
      <c r="J282" s="38"/>
      <c r="K282" s="38"/>
    </row>
    <row r="283" ht="30.0" customHeight="1">
      <c r="A283" s="2" t="s">
        <v>2186</v>
      </c>
      <c r="B283" s="44">
        <v>44799.0</v>
      </c>
      <c r="C283" s="44">
        <v>44969.0</v>
      </c>
      <c r="D283" s="2">
        <v>7.0</v>
      </c>
      <c r="E283" s="13">
        <v>4.0E-4</v>
      </c>
      <c r="H283" s="43" t="s">
        <v>2187</v>
      </c>
      <c r="I283" s="38"/>
      <c r="J283" s="38"/>
      <c r="K283" s="38"/>
    </row>
    <row r="284" ht="30.0" customHeight="1">
      <c r="A284" s="2" t="s">
        <v>2188</v>
      </c>
      <c r="B284" s="44">
        <v>44652.0</v>
      </c>
      <c r="C284" s="44">
        <v>44662.0</v>
      </c>
      <c r="D284" s="2">
        <v>7.8</v>
      </c>
      <c r="E284" s="13">
        <v>4.0E-4</v>
      </c>
      <c r="H284" s="43" t="s">
        <v>2189</v>
      </c>
      <c r="I284" s="38"/>
      <c r="J284" s="38"/>
      <c r="K284" s="38"/>
    </row>
    <row r="285" ht="30.0" customHeight="1">
      <c r="A285" s="2" t="s">
        <v>2190</v>
      </c>
      <c r="B285" s="44">
        <v>44608.0</v>
      </c>
      <c r="C285" s="44">
        <v>44981.0</v>
      </c>
      <c r="D285" s="2">
        <v>9.8</v>
      </c>
      <c r="E285" s="13">
        <v>0.008</v>
      </c>
      <c r="H285" s="43" t="s">
        <v>2191</v>
      </c>
      <c r="I285" s="38"/>
      <c r="J285" s="38"/>
      <c r="K285" s="38"/>
    </row>
    <row r="286" ht="30.0" customHeight="1">
      <c r="A286" s="2" t="s">
        <v>2192</v>
      </c>
      <c r="B286" s="44">
        <v>44622.0</v>
      </c>
      <c r="C286" s="44">
        <v>44969.0</v>
      </c>
      <c r="D286" s="2">
        <v>6.5</v>
      </c>
      <c r="E286" s="13">
        <v>0.0027</v>
      </c>
      <c r="H286" s="43" t="s">
        <v>2193</v>
      </c>
      <c r="I286" s="38"/>
      <c r="J286" s="38"/>
      <c r="K286" s="38"/>
    </row>
    <row r="287" ht="30.0" customHeight="1">
      <c r="A287" s="2" t="s">
        <v>2194</v>
      </c>
      <c r="B287" s="44">
        <v>44796.0</v>
      </c>
      <c r="C287" s="44">
        <v>44798.0</v>
      </c>
      <c r="D287" s="2">
        <v>5.5</v>
      </c>
      <c r="E287" s="13">
        <v>4.0E-4</v>
      </c>
      <c r="H287" s="43" t="s">
        <v>2195</v>
      </c>
      <c r="I287" s="38"/>
      <c r="J287" s="38"/>
      <c r="K287" s="38"/>
    </row>
    <row r="288" ht="30.0" customHeight="1">
      <c r="A288" s="2" t="s">
        <v>2196</v>
      </c>
      <c r="B288" s="44">
        <v>44608.0</v>
      </c>
      <c r="C288" s="44">
        <v>44986.0</v>
      </c>
      <c r="D288" s="2">
        <v>7.8</v>
      </c>
      <c r="E288" s="13">
        <v>4.0E-4</v>
      </c>
      <c r="H288" s="43" t="s">
        <v>2197</v>
      </c>
      <c r="I288" s="38"/>
      <c r="J288" s="38"/>
      <c r="K288" s="38"/>
    </row>
    <row r="289" ht="30.0" customHeight="1">
      <c r="A289" s="2" t="s">
        <v>2198</v>
      </c>
      <c r="B289" s="44">
        <v>44796.0</v>
      </c>
      <c r="C289" s="44">
        <v>45117.0</v>
      </c>
      <c r="D289" s="2">
        <v>5.5</v>
      </c>
      <c r="E289" s="13">
        <v>4.0E-4</v>
      </c>
      <c r="H289" s="43" t="s">
        <v>2199</v>
      </c>
      <c r="I289" s="38"/>
      <c r="J289" s="38"/>
      <c r="K289" s="38"/>
    </row>
    <row r="290" ht="30.0" customHeight="1">
      <c r="A290" s="2" t="s">
        <v>2200</v>
      </c>
      <c r="B290" s="44">
        <v>44608.0</v>
      </c>
      <c r="C290" s="44">
        <v>44902.0</v>
      </c>
      <c r="D290" s="2">
        <v>4.7</v>
      </c>
      <c r="E290" s="13">
        <v>5.0E-4</v>
      </c>
      <c r="H290" s="43" t="s">
        <v>2201</v>
      </c>
      <c r="I290" s="81" t="s">
        <v>53</v>
      </c>
      <c r="J290" s="46" t="s">
        <v>1530</v>
      </c>
      <c r="K290" s="43" t="s">
        <v>814</v>
      </c>
      <c r="L290" s="43" t="s">
        <v>2202</v>
      </c>
      <c r="M290" s="50" t="s">
        <v>2203</v>
      </c>
    </row>
    <row r="291" ht="30.0" customHeight="1">
      <c r="A291" s="2" t="s">
        <v>2204</v>
      </c>
      <c r="B291" s="44">
        <v>44608.0</v>
      </c>
      <c r="C291" s="44">
        <v>45103.0</v>
      </c>
      <c r="D291" s="2">
        <v>7.9</v>
      </c>
      <c r="E291" s="13">
        <v>0.0015</v>
      </c>
      <c r="H291" s="43" t="s">
        <v>2205</v>
      </c>
      <c r="I291" s="38"/>
      <c r="J291" s="38"/>
      <c r="K291" s="38"/>
    </row>
    <row r="292" ht="30.0" customHeight="1">
      <c r="A292" s="2" t="s">
        <v>2206</v>
      </c>
      <c r="B292" s="44">
        <v>44624.0</v>
      </c>
      <c r="C292" s="44">
        <v>44969.0</v>
      </c>
      <c r="D292" s="2">
        <v>5.5</v>
      </c>
      <c r="E292" s="13">
        <v>5.0E-4</v>
      </c>
      <c r="H292" s="43" t="s">
        <v>2207</v>
      </c>
      <c r="I292" s="2" t="s">
        <v>51</v>
      </c>
      <c r="J292" s="46" t="s">
        <v>1722</v>
      </c>
      <c r="K292" s="43" t="s">
        <v>70</v>
      </c>
      <c r="L292" s="43" t="s">
        <v>2208</v>
      </c>
      <c r="M292" s="50" t="s">
        <v>2209</v>
      </c>
    </row>
    <row r="293" ht="30.0" customHeight="1">
      <c r="A293" s="2" t="s">
        <v>2210</v>
      </c>
      <c r="B293" s="44">
        <v>44624.0</v>
      </c>
      <c r="C293" s="44">
        <v>44981.0</v>
      </c>
      <c r="D293" s="2">
        <v>7.1</v>
      </c>
      <c r="E293" s="13">
        <v>4.0E-4</v>
      </c>
      <c r="H293" s="43" t="s">
        <v>2211</v>
      </c>
      <c r="I293" s="38"/>
      <c r="J293" s="38"/>
      <c r="K293" s="38"/>
    </row>
    <row r="294" ht="30.0" customHeight="1">
      <c r="A294" s="2" t="s">
        <v>2212</v>
      </c>
      <c r="B294" s="44">
        <v>44630.0</v>
      </c>
      <c r="C294" s="44">
        <v>44713.0</v>
      </c>
      <c r="D294" s="2">
        <v>7.1</v>
      </c>
      <c r="E294" s="13">
        <v>4.0E-4</v>
      </c>
      <c r="H294" s="43" t="s">
        <v>2213</v>
      </c>
      <c r="I294" s="38"/>
      <c r="J294" s="38"/>
      <c r="K294" s="38"/>
    </row>
    <row r="295" ht="30.0" customHeight="1">
      <c r="A295" s="2" t="s">
        <v>2214</v>
      </c>
      <c r="B295" s="44">
        <v>44796.0</v>
      </c>
      <c r="C295" s="44">
        <v>44798.0</v>
      </c>
      <c r="D295" s="2">
        <v>5.5</v>
      </c>
      <c r="E295" s="13">
        <v>4.0E-4</v>
      </c>
      <c r="H295" s="43" t="s">
        <v>2215</v>
      </c>
      <c r="I295" s="38"/>
      <c r="J295" s="38"/>
      <c r="K295" s="38"/>
    </row>
    <row r="296" ht="30.0" customHeight="1">
      <c r="A296" s="2" t="s">
        <v>2216</v>
      </c>
      <c r="B296" s="44">
        <v>44630.0</v>
      </c>
      <c r="C296" s="44">
        <v>44908.0</v>
      </c>
      <c r="D296" s="2">
        <v>5.5</v>
      </c>
      <c r="E296" s="13">
        <v>4.0E-4</v>
      </c>
      <c r="H296" s="43" t="s">
        <v>2217</v>
      </c>
      <c r="I296" s="38"/>
      <c r="J296" s="38"/>
      <c r="K296" s="38"/>
    </row>
    <row r="297" ht="30.0" customHeight="1">
      <c r="A297" s="2" t="s">
        <v>2218</v>
      </c>
      <c r="B297" s="44">
        <v>44622.0</v>
      </c>
      <c r="C297" s="44">
        <v>44950.0</v>
      </c>
      <c r="D297" s="2">
        <v>7.8</v>
      </c>
      <c r="E297" s="13">
        <v>4.0E-4</v>
      </c>
      <c r="H297" s="43" t="s">
        <v>2219</v>
      </c>
      <c r="I297" s="38"/>
      <c r="J297" s="38"/>
      <c r="K297" s="38"/>
    </row>
    <row r="298" ht="30.0" customHeight="1">
      <c r="A298" s="2" t="s">
        <v>2220</v>
      </c>
      <c r="B298" s="44">
        <v>44796.0</v>
      </c>
      <c r="C298" s="44">
        <v>44802.0</v>
      </c>
      <c r="D298" s="2">
        <v>7.5</v>
      </c>
      <c r="E298" s="13">
        <v>9.0E-4</v>
      </c>
      <c r="H298" s="43" t="s">
        <v>2221</v>
      </c>
      <c r="I298" s="38"/>
      <c r="J298" s="38"/>
      <c r="K298" s="38"/>
    </row>
    <row r="299" ht="30.0" customHeight="1">
      <c r="A299" s="2" t="s">
        <v>2222</v>
      </c>
      <c r="B299" s="44">
        <v>44799.0</v>
      </c>
      <c r="C299" s="44">
        <v>45114.0</v>
      </c>
      <c r="D299" s="2">
        <v>5.5</v>
      </c>
      <c r="E299" s="13">
        <v>4.0E-4</v>
      </c>
      <c r="H299" s="43" t="s">
        <v>2223</v>
      </c>
      <c r="I299" s="38"/>
      <c r="J299" s="38"/>
      <c r="K299" s="38"/>
    </row>
    <row r="300" ht="30.0" customHeight="1">
      <c r="A300" s="2" t="s">
        <v>2224</v>
      </c>
      <c r="B300" s="44">
        <v>44795.0</v>
      </c>
      <c r="C300" s="44">
        <v>44796.0</v>
      </c>
      <c r="D300" s="2">
        <v>5.5</v>
      </c>
      <c r="E300" s="13">
        <v>4.0E-4</v>
      </c>
      <c r="H300" s="43" t="s">
        <v>2225</v>
      </c>
      <c r="I300" s="38"/>
      <c r="J300" s="38"/>
      <c r="K300" s="38"/>
    </row>
    <row r="301" ht="30.0" customHeight="1">
      <c r="A301" s="2" t="s">
        <v>2226</v>
      </c>
      <c r="B301" s="44">
        <v>44624.0</v>
      </c>
      <c r="C301" s="44">
        <v>44945.0</v>
      </c>
      <c r="D301" s="2">
        <v>8.8</v>
      </c>
      <c r="E301" s="13">
        <v>4.0E-4</v>
      </c>
      <c r="H301" s="43" t="s">
        <v>2227</v>
      </c>
      <c r="I301" s="38"/>
      <c r="J301" s="38"/>
      <c r="K301" s="38"/>
    </row>
    <row r="302" ht="30.0" customHeight="1">
      <c r="A302" s="2" t="s">
        <v>2228</v>
      </c>
      <c r="B302" s="44">
        <v>44623.0</v>
      </c>
      <c r="C302" s="44">
        <v>45149.0</v>
      </c>
      <c r="D302" s="2">
        <v>7.0</v>
      </c>
      <c r="E302" s="13">
        <v>4.0E-4</v>
      </c>
      <c r="H302" s="43" t="s">
        <v>2229</v>
      </c>
      <c r="I302" s="38"/>
      <c r="J302" s="38"/>
      <c r="K302" s="38"/>
    </row>
    <row r="303" ht="30.0" customHeight="1">
      <c r="A303" s="2" t="s">
        <v>2230</v>
      </c>
      <c r="B303" s="44">
        <v>44623.0</v>
      </c>
      <c r="C303" s="44">
        <v>45149.0</v>
      </c>
      <c r="D303" s="2">
        <v>7.0</v>
      </c>
      <c r="E303" s="13">
        <v>4.0E-4</v>
      </c>
      <c r="H303" s="43" t="s">
        <v>2231</v>
      </c>
      <c r="I303" s="38"/>
      <c r="J303" s="38"/>
      <c r="K303" s="38"/>
    </row>
    <row r="304" ht="30.0" customHeight="1">
      <c r="A304" s="2" t="s">
        <v>2232</v>
      </c>
      <c r="B304" s="44">
        <v>44624.0</v>
      </c>
      <c r="C304" s="44">
        <v>44631.0</v>
      </c>
      <c r="D304" s="2">
        <v>5.5</v>
      </c>
      <c r="E304" s="13">
        <v>4.0E-4</v>
      </c>
      <c r="H304" s="43" t="s">
        <v>2233</v>
      </c>
      <c r="I304" s="38"/>
      <c r="J304" s="38"/>
      <c r="K304" s="38"/>
    </row>
    <row r="305" ht="30.0" customHeight="1">
      <c r="A305" s="2" t="s">
        <v>2234</v>
      </c>
      <c r="B305" s="44">
        <v>44763.0</v>
      </c>
      <c r="C305" s="44">
        <v>44769.0</v>
      </c>
      <c r="D305" s="2">
        <v>5.1</v>
      </c>
      <c r="E305" s="13">
        <v>5.0E-4</v>
      </c>
      <c r="H305" s="43" t="s">
        <v>2235</v>
      </c>
      <c r="I305" s="38"/>
      <c r="J305" s="38"/>
      <c r="K305" s="38"/>
    </row>
    <row r="306" ht="30.0" customHeight="1">
      <c r="A306" s="2" t="s">
        <v>2236</v>
      </c>
      <c r="B306" s="44">
        <v>44763.0</v>
      </c>
      <c r="C306" s="44">
        <v>44769.0</v>
      </c>
      <c r="D306" s="2">
        <v>5.1</v>
      </c>
      <c r="E306" s="13">
        <v>5.0E-4</v>
      </c>
      <c r="H306" s="43" t="s">
        <v>2237</v>
      </c>
      <c r="I306" s="38"/>
      <c r="J306" s="38"/>
      <c r="K306" s="38"/>
    </row>
    <row r="307" ht="30.0" customHeight="1">
      <c r="A307" s="2" t="s">
        <v>2238</v>
      </c>
      <c r="B307" s="44">
        <v>44618.0</v>
      </c>
      <c r="C307" s="44">
        <v>44931.0</v>
      </c>
      <c r="D307" s="2">
        <v>5.9</v>
      </c>
      <c r="E307" s="13">
        <v>8.0E-4</v>
      </c>
      <c r="H307" s="43" t="s">
        <v>2239</v>
      </c>
      <c r="I307" s="38"/>
      <c r="J307" s="38"/>
      <c r="K307" s="38"/>
    </row>
    <row r="308" ht="30.0" customHeight="1">
      <c r="A308" s="2" t="s">
        <v>2240</v>
      </c>
      <c r="B308" s="44">
        <v>44650.0</v>
      </c>
      <c r="C308" s="44">
        <v>44897.0</v>
      </c>
      <c r="D308" s="2">
        <v>3.6</v>
      </c>
      <c r="E308" s="13">
        <v>4.0E-4</v>
      </c>
      <c r="H308" s="43" t="s">
        <v>2241</v>
      </c>
      <c r="I308" s="38"/>
      <c r="J308" s="38"/>
      <c r="K308" s="38"/>
    </row>
    <row r="309" ht="30.0" customHeight="1">
      <c r="A309" s="2" t="s">
        <v>2242</v>
      </c>
      <c r="B309" s="44">
        <v>44805.0</v>
      </c>
      <c r="C309" s="44">
        <v>45062.0</v>
      </c>
      <c r="D309" s="2">
        <v>5.5</v>
      </c>
      <c r="E309" s="13">
        <v>4.0E-4</v>
      </c>
      <c r="H309" s="43" t="s">
        <v>2243</v>
      </c>
      <c r="I309" s="38"/>
      <c r="J309" s="38"/>
      <c r="K309" s="38"/>
    </row>
    <row r="310" ht="30.0" customHeight="1">
      <c r="A310" s="2" t="s">
        <v>2244</v>
      </c>
      <c r="B310" s="44">
        <v>44669.0</v>
      </c>
      <c r="C310" s="44">
        <v>44677.0</v>
      </c>
      <c r="D310" s="2">
        <v>5.5</v>
      </c>
      <c r="E310" s="13">
        <v>4.0E-4</v>
      </c>
      <c r="H310" s="43" t="s">
        <v>2245</v>
      </c>
      <c r="I310" s="38"/>
      <c r="J310" s="38"/>
      <c r="K310" s="38"/>
    </row>
    <row r="311" ht="30.0" customHeight="1">
      <c r="A311" s="2" t="s">
        <v>2246</v>
      </c>
      <c r="B311" s="44">
        <v>44754.0</v>
      </c>
      <c r="C311" s="44">
        <v>44762.0</v>
      </c>
      <c r="D311" s="2">
        <v>5.5</v>
      </c>
      <c r="E311" s="13">
        <v>4.0E-4</v>
      </c>
      <c r="H311" s="43" t="s">
        <v>2247</v>
      </c>
      <c r="I311" s="38"/>
      <c r="J311" s="38"/>
      <c r="K311" s="38"/>
    </row>
    <row r="312" ht="30.0" customHeight="1">
      <c r="H312" s="49"/>
      <c r="I312" s="38"/>
      <c r="J312" s="36"/>
      <c r="K312" s="49"/>
      <c r="L312" s="49"/>
      <c r="M312" s="49"/>
    </row>
    <row r="313" ht="30.0" customHeight="1">
      <c r="H313" s="49"/>
      <c r="I313" s="38"/>
      <c r="J313" s="36"/>
      <c r="K313" s="49"/>
      <c r="L313" s="49"/>
      <c r="M313" s="49"/>
    </row>
    <row r="314" ht="30.0" customHeight="1">
      <c r="H314" s="49"/>
      <c r="I314" s="38"/>
      <c r="J314" s="36"/>
      <c r="K314" s="49"/>
      <c r="L314" s="49"/>
      <c r="M314" s="49"/>
    </row>
    <row r="315" ht="30.0" customHeight="1">
      <c r="I315" s="38"/>
      <c r="J315" s="36"/>
      <c r="K315" s="49"/>
      <c r="L315" s="49"/>
      <c r="M315" s="49"/>
    </row>
    <row r="316" ht="30.0" customHeight="1">
      <c r="I316" s="38"/>
      <c r="J316" s="36"/>
      <c r="K316" s="49"/>
      <c r="L316" s="49"/>
      <c r="M316" s="49"/>
    </row>
    <row r="317" ht="30.0" customHeight="1">
      <c r="I317" s="38"/>
      <c r="J317" s="36"/>
      <c r="K317" s="49"/>
      <c r="L317" s="49"/>
      <c r="M317" s="49"/>
    </row>
    <row r="318" ht="30.0" customHeight="1">
      <c r="I318" s="38"/>
      <c r="J318" s="36"/>
      <c r="K318" s="49"/>
      <c r="L318" s="49"/>
      <c r="M318" s="49"/>
    </row>
    <row r="319" ht="30.0" customHeight="1">
      <c r="H319" s="49"/>
      <c r="I319" s="38"/>
      <c r="J319" s="36"/>
      <c r="K319" s="49"/>
      <c r="L319" s="49"/>
      <c r="M319" s="49"/>
    </row>
    <row r="320" ht="30.0" customHeight="1">
      <c r="H320" s="49"/>
      <c r="I320" s="38"/>
      <c r="J320" s="36"/>
      <c r="K320" s="49"/>
      <c r="L320" s="49"/>
      <c r="M320" s="49"/>
    </row>
    <row r="321" ht="30.0" customHeight="1">
      <c r="H321" s="49"/>
      <c r="I321" s="38"/>
      <c r="J321" s="36"/>
      <c r="K321" s="49"/>
      <c r="L321" s="49"/>
      <c r="M321" s="49"/>
    </row>
    <row r="322" ht="30.0" customHeight="1">
      <c r="H322" s="49"/>
      <c r="I322" s="38"/>
      <c r="J322" s="36"/>
      <c r="K322" s="49"/>
      <c r="L322" s="49"/>
      <c r="M322" s="49"/>
    </row>
    <row r="323" ht="30.0" customHeight="1">
      <c r="H323" s="49"/>
      <c r="I323" s="38"/>
      <c r="J323" s="36"/>
      <c r="K323" s="49"/>
      <c r="L323" s="49"/>
      <c r="M323" s="49"/>
    </row>
    <row r="324" ht="30.0" customHeight="1">
      <c r="H324" s="49"/>
      <c r="I324" s="38"/>
      <c r="J324" s="36"/>
      <c r="K324" s="49"/>
      <c r="L324" s="49"/>
      <c r="M324" s="49"/>
    </row>
    <row r="325" ht="30.0" customHeight="1">
      <c r="H325" s="49"/>
      <c r="I325" s="38"/>
      <c r="J325" s="36"/>
      <c r="K325" s="49"/>
      <c r="L325" s="49"/>
      <c r="M325" s="49"/>
    </row>
    <row r="326" ht="30.0" customHeight="1">
      <c r="H326" s="49"/>
      <c r="I326" s="38"/>
      <c r="J326" s="36"/>
      <c r="K326" s="49"/>
      <c r="L326" s="49"/>
      <c r="M326" s="49"/>
    </row>
    <row r="327" ht="30.0" customHeight="1">
      <c r="H327" s="49"/>
      <c r="I327" s="38"/>
      <c r="J327" s="36"/>
      <c r="K327" s="49"/>
      <c r="L327" s="49"/>
      <c r="M327" s="49"/>
    </row>
    <row r="328" ht="30.0" customHeight="1">
      <c r="H328" s="49"/>
      <c r="I328" s="38"/>
      <c r="J328" s="36"/>
      <c r="K328" s="49"/>
      <c r="L328" s="49"/>
      <c r="M328" s="49"/>
    </row>
    <row r="329" ht="30.0" customHeight="1">
      <c r="H329" s="49"/>
      <c r="I329" s="38"/>
      <c r="J329" s="36"/>
      <c r="K329" s="49"/>
      <c r="L329" s="49"/>
      <c r="M329" s="49"/>
    </row>
    <row r="330" ht="30.0" customHeight="1">
      <c r="H330" s="49"/>
      <c r="I330" s="38"/>
      <c r="J330" s="36"/>
      <c r="K330" s="49"/>
      <c r="L330" s="49"/>
      <c r="M330" s="49"/>
    </row>
    <row r="331" ht="30.0" customHeight="1">
      <c r="H331" s="49"/>
      <c r="I331" s="38"/>
      <c r="J331" s="36"/>
      <c r="K331" s="49"/>
      <c r="L331" s="49"/>
      <c r="M331" s="49"/>
    </row>
    <row r="332" ht="30.0" customHeight="1">
      <c r="H332" s="49"/>
      <c r="I332" s="38"/>
      <c r="J332" s="36"/>
      <c r="K332" s="49"/>
      <c r="L332" s="49"/>
      <c r="M332" s="49"/>
    </row>
    <row r="333" ht="30.0" customHeight="1">
      <c r="H333" s="49"/>
      <c r="I333" s="38"/>
      <c r="J333" s="36"/>
      <c r="K333" s="49"/>
      <c r="L333" s="49"/>
      <c r="M333" s="49"/>
    </row>
    <row r="334" ht="30.0" customHeight="1">
      <c r="H334" s="49"/>
      <c r="I334" s="38"/>
      <c r="J334" s="36"/>
      <c r="K334" s="49"/>
      <c r="L334" s="49"/>
      <c r="M334" s="49"/>
    </row>
    <row r="335" ht="30.0" customHeight="1">
      <c r="H335" s="49"/>
      <c r="I335" s="38"/>
      <c r="J335" s="36"/>
      <c r="K335" s="49"/>
      <c r="L335" s="49"/>
      <c r="M335" s="49"/>
    </row>
    <row r="336" ht="30.0" customHeight="1">
      <c r="H336" s="49"/>
      <c r="I336" s="38"/>
      <c r="J336" s="36"/>
      <c r="K336" s="49"/>
      <c r="L336" s="49"/>
      <c r="M336" s="49"/>
    </row>
    <row r="337" ht="30.0" customHeight="1">
      <c r="H337" s="49"/>
      <c r="I337" s="38"/>
      <c r="J337" s="36"/>
      <c r="K337" s="49"/>
      <c r="L337" s="49"/>
      <c r="M337" s="49"/>
    </row>
    <row r="338" ht="30.0" customHeight="1">
      <c r="H338" s="49"/>
      <c r="I338" s="38"/>
      <c r="J338" s="36"/>
      <c r="K338" s="49"/>
      <c r="L338" s="49"/>
      <c r="M338" s="49"/>
    </row>
    <row r="339" ht="30.0" customHeight="1">
      <c r="H339" s="49"/>
      <c r="I339" s="38"/>
      <c r="J339" s="36"/>
      <c r="K339" s="49"/>
      <c r="L339" s="49"/>
      <c r="M339" s="49"/>
    </row>
    <row r="340" ht="30.0" customHeight="1">
      <c r="H340" s="49"/>
      <c r="I340" s="38"/>
      <c r="J340" s="36"/>
      <c r="K340" s="49"/>
      <c r="L340" s="49"/>
      <c r="M340" s="49"/>
    </row>
    <row r="341" ht="30.0" customHeight="1">
      <c r="H341" s="49"/>
      <c r="I341" s="38"/>
      <c r="J341" s="36"/>
      <c r="K341" s="49"/>
      <c r="L341" s="49"/>
      <c r="M341" s="49"/>
    </row>
    <row r="342" ht="30.0" customHeight="1">
      <c r="H342" s="49"/>
      <c r="I342" s="38"/>
      <c r="J342" s="36"/>
      <c r="K342" s="49"/>
      <c r="L342" s="49"/>
      <c r="M342" s="49"/>
    </row>
    <row r="343" ht="30.0" customHeight="1">
      <c r="H343" s="49"/>
      <c r="I343" s="38"/>
      <c r="J343" s="36"/>
      <c r="K343" s="49"/>
      <c r="L343" s="49"/>
      <c r="M343" s="49"/>
    </row>
    <row r="344" ht="30.0" customHeight="1">
      <c r="H344" s="49"/>
      <c r="I344" s="38"/>
      <c r="J344" s="36"/>
      <c r="K344" s="49"/>
      <c r="L344" s="49"/>
      <c r="M344" s="49"/>
    </row>
    <row r="345" ht="30.0" customHeight="1">
      <c r="H345" s="49"/>
      <c r="I345" s="38"/>
      <c r="J345" s="36"/>
      <c r="K345" s="49"/>
      <c r="L345" s="49"/>
      <c r="M345" s="49"/>
    </row>
    <row r="346" ht="30.0" customHeight="1">
      <c r="H346" s="49"/>
      <c r="I346" s="38"/>
      <c r="J346" s="36"/>
      <c r="K346" s="49"/>
      <c r="L346" s="49"/>
      <c r="M346" s="49"/>
    </row>
    <row r="347" ht="30.0" customHeight="1">
      <c r="H347" s="49"/>
      <c r="I347" s="38"/>
      <c r="J347" s="36"/>
      <c r="K347" s="49"/>
      <c r="L347" s="49"/>
      <c r="M347" s="49"/>
    </row>
    <row r="348" ht="30.0" customHeight="1">
      <c r="H348" s="49"/>
      <c r="I348" s="38"/>
      <c r="J348" s="36"/>
      <c r="K348" s="49"/>
      <c r="L348" s="49"/>
      <c r="M348" s="49"/>
    </row>
    <row r="349" ht="30.0" customHeight="1">
      <c r="H349" s="49"/>
      <c r="I349" s="38"/>
      <c r="J349" s="36"/>
      <c r="K349" s="49"/>
      <c r="L349" s="49"/>
      <c r="M349" s="49"/>
    </row>
    <row r="350" ht="30.0" customHeight="1">
      <c r="H350" s="49"/>
      <c r="I350" s="38"/>
      <c r="J350" s="36"/>
      <c r="K350" s="49"/>
      <c r="L350" s="49"/>
      <c r="M350" s="49"/>
    </row>
    <row r="351" ht="30.0" customHeight="1">
      <c r="H351" s="49"/>
      <c r="I351" s="38"/>
      <c r="J351" s="36"/>
      <c r="K351" s="49"/>
      <c r="L351" s="49"/>
      <c r="M351" s="49"/>
    </row>
    <row r="352" ht="30.0" customHeight="1">
      <c r="H352" s="49"/>
      <c r="I352" s="38"/>
      <c r="J352" s="36"/>
      <c r="K352" s="49"/>
      <c r="L352" s="49"/>
      <c r="M352" s="49"/>
    </row>
    <row r="353" ht="30.0" customHeight="1">
      <c r="H353" s="49"/>
      <c r="I353" s="38"/>
      <c r="J353" s="36"/>
      <c r="K353" s="49"/>
      <c r="L353" s="49"/>
      <c r="M353" s="49"/>
    </row>
    <row r="354" ht="30.0" customHeight="1">
      <c r="H354" s="49"/>
      <c r="I354" s="38"/>
      <c r="J354" s="36"/>
      <c r="K354" s="49"/>
      <c r="L354" s="49"/>
      <c r="M354" s="49"/>
    </row>
    <row r="355" ht="30.0" customHeight="1">
      <c r="H355" s="49"/>
      <c r="I355" s="38"/>
      <c r="J355" s="36"/>
      <c r="K355" s="49"/>
      <c r="L355" s="49"/>
      <c r="M355" s="49"/>
    </row>
    <row r="356" ht="30.0" customHeight="1">
      <c r="H356" s="49"/>
      <c r="I356" s="38"/>
      <c r="J356" s="36"/>
      <c r="K356" s="49"/>
      <c r="L356" s="49"/>
      <c r="M356" s="49"/>
    </row>
    <row r="357" ht="30.0" customHeight="1">
      <c r="H357" s="49"/>
      <c r="I357" s="38"/>
      <c r="J357" s="36"/>
      <c r="K357" s="49"/>
      <c r="L357" s="49"/>
      <c r="M357" s="49"/>
    </row>
    <row r="358" ht="30.0" customHeight="1">
      <c r="H358" s="49"/>
      <c r="I358" s="38"/>
      <c r="J358" s="36"/>
      <c r="K358" s="49"/>
      <c r="L358" s="49"/>
      <c r="M358" s="49"/>
    </row>
    <row r="359" ht="30.0" customHeight="1">
      <c r="H359" s="49"/>
      <c r="I359" s="38"/>
      <c r="J359" s="36"/>
      <c r="K359" s="49"/>
      <c r="L359" s="49"/>
      <c r="M359" s="49"/>
    </row>
    <row r="360" ht="30.0" customHeight="1">
      <c r="H360" s="49"/>
      <c r="I360" s="38"/>
      <c r="J360" s="36"/>
      <c r="K360" s="49"/>
      <c r="L360" s="49"/>
      <c r="M360" s="49"/>
    </row>
    <row r="361" ht="30.0" customHeight="1">
      <c r="H361" s="49"/>
      <c r="I361" s="38"/>
      <c r="J361" s="36"/>
      <c r="K361" s="49"/>
      <c r="L361" s="49"/>
      <c r="M361" s="49"/>
    </row>
    <row r="362" ht="30.0" customHeight="1">
      <c r="H362" s="49"/>
      <c r="I362" s="38"/>
      <c r="J362" s="36"/>
      <c r="K362" s="49"/>
      <c r="L362" s="49"/>
      <c r="M362" s="49"/>
    </row>
    <row r="363" ht="30.0" customHeight="1">
      <c r="H363" s="49"/>
      <c r="I363" s="38"/>
      <c r="J363" s="36"/>
      <c r="K363" s="49"/>
      <c r="L363" s="49"/>
      <c r="M363" s="49"/>
    </row>
    <row r="364" ht="30.0" customHeight="1">
      <c r="H364" s="49"/>
      <c r="I364" s="38"/>
      <c r="J364" s="36"/>
      <c r="K364" s="49"/>
      <c r="L364" s="49"/>
      <c r="M364" s="49"/>
    </row>
    <row r="365" ht="30.0" customHeight="1">
      <c r="H365" s="49"/>
      <c r="I365" s="38"/>
      <c r="J365" s="36"/>
      <c r="K365" s="49"/>
      <c r="L365" s="49"/>
      <c r="M365" s="49"/>
    </row>
    <row r="366" ht="30.0" customHeight="1">
      <c r="H366" s="49"/>
      <c r="I366" s="38"/>
      <c r="J366" s="36"/>
      <c r="K366" s="49"/>
      <c r="L366" s="49"/>
      <c r="M366" s="49"/>
    </row>
    <row r="367" ht="30.0" customHeight="1">
      <c r="H367" s="49"/>
      <c r="I367" s="38"/>
      <c r="J367" s="36"/>
      <c r="K367" s="49"/>
      <c r="L367" s="49"/>
      <c r="M367" s="49"/>
    </row>
    <row r="368" ht="30.0" customHeight="1">
      <c r="H368" s="49"/>
      <c r="I368" s="38"/>
      <c r="J368" s="36"/>
      <c r="K368" s="49"/>
      <c r="L368" s="49"/>
      <c r="M368" s="49"/>
    </row>
    <row r="369" ht="30.0" customHeight="1">
      <c r="H369" s="49"/>
      <c r="I369" s="38"/>
      <c r="J369" s="36"/>
      <c r="K369" s="49"/>
      <c r="L369" s="49"/>
      <c r="M369" s="49"/>
    </row>
    <row r="370" ht="30.0" customHeight="1">
      <c r="H370" s="49"/>
      <c r="I370" s="38"/>
      <c r="J370" s="36"/>
      <c r="K370" s="49"/>
      <c r="L370" s="49"/>
      <c r="M370" s="49"/>
    </row>
    <row r="371" ht="30.0" customHeight="1">
      <c r="H371" s="49"/>
      <c r="I371" s="38"/>
      <c r="J371" s="36"/>
      <c r="K371" s="49"/>
      <c r="L371" s="49"/>
      <c r="M371" s="49"/>
    </row>
    <row r="372" ht="30.0" customHeight="1">
      <c r="H372" s="49"/>
      <c r="I372" s="38"/>
      <c r="J372" s="36"/>
      <c r="K372" s="49"/>
      <c r="L372" s="49"/>
      <c r="M372" s="49"/>
    </row>
    <row r="373" ht="30.0" customHeight="1">
      <c r="H373" s="49"/>
      <c r="I373" s="38"/>
      <c r="J373" s="36"/>
      <c r="K373" s="49"/>
      <c r="L373" s="49"/>
      <c r="M373" s="49"/>
    </row>
    <row r="374" ht="30.0" customHeight="1">
      <c r="H374" s="49"/>
      <c r="I374" s="38"/>
      <c r="J374" s="36"/>
      <c r="K374" s="49"/>
      <c r="L374" s="49"/>
      <c r="M374" s="49"/>
    </row>
    <row r="375" ht="30.0" customHeight="1">
      <c r="H375" s="49"/>
      <c r="I375" s="38"/>
      <c r="J375" s="36"/>
      <c r="K375" s="49"/>
      <c r="L375" s="49"/>
      <c r="M375" s="49"/>
    </row>
    <row r="376" ht="30.0" customHeight="1">
      <c r="H376" s="49"/>
      <c r="I376" s="38"/>
      <c r="J376" s="36"/>
      <c r="K376" s="49"/>
      <c r="L376" s="49"/>
      <c r="M376" s="49"/>
    </row>
    <row r="377" ht="30.0" customHeight="1">
      <c r="H377" s="49"/>
      <c r="I377" s="38"/>
      <c r="J377" s="36"/>
      <c r="K377" s="49"/>
      <c r="L377" s="49"/>
      <c r="M377" s="49"/>
    </row>
    <row r="378" ht="30.0" customHeight="1">
      <c r="H378" s="49"/>
      <c r="I378" s="38"/>
      <c r="J378" s="36"/>
      <c r="K378" s="49"/>
      <c r="L378" s="49"/>
      <c r="M378" s="49"/>
    </row>
    <row r="379" ht="30.0" customHeight="1">
      <c r="H379" s="49"/>
      <c r="I379" s="38"/>
      <c r="J379" s="36"/>
      <c r="K379" s="49"/>
      <c r="L379" s="49"/>
      <c r="M379" s="49"/>
    </row>
    <row r="380" ht="30.0" customHeight="1">
      <c r="H380" s="49"/>
      <c r="I380" s="38"/>
      <c r="J380" s="36"/>
      <c r="K380" s="49"/>
      <c r="L380" s="49"/>
      <c r="M380" s="49"/>
    </row>
    <row r="381" ht="30.0" customHeight="1">
      <c r="H381" s="49"/>
      <c r="I381" s="38"/>
      <c r="J381" s="36"/>
      <c r="K381" s="49"/>
      <c r="L381" s="49"/>
      <c r="M381" s="49"/>
    </row>
    <row r="382" ht="30.0" customHeight="1">
      <c r="H382" s="49"/>
      <c r="I382" s="38"/>
      <c r="J382" s="36"/>
      <c r="K382" s="49"/>
      <c r="L382" s="49"/>
      <c r="M382" s="49"/>
    </row>
    <row r="383" ht="30.0" customHeight="1">
      <c r="H383" s="49"/>
      <c r="I383" s="38"/>
      <c r="J383" s="36"/>
      <c r="K383" s="49"/>
      <c r="L383" s="49"/>
      <c r="M383" s="49"/>
    </row>
    <row r="384" ht="30.0" customHeight="1">
      <c r="H384" s="49"/>
      <c r="I384" s="38"/>
      <c r="J384" s="36"/>
      <c r="K384" s="49"/>
      <c r="L384" s="49"/>
      <c r="M384" s="49"/>
    </row>
    <row r="385" ht="30.0" customHeight="1">
      <c r="H385" s="49"/>
      <c r="I385" s="38"/>
      <c r="J385" s="36"/>
      <c r="K385" s="49"/>
      <c r="L385" s="49"/>
      <c r="M385" s="49"/>
    </row>
    <row r="386" ht="30.0" customHeight="1">
      <c r="H386" s="49"/>
      <c r="I386" s="38"/>
      <c r="J386" s="36"/>
      <c r="K386" s="49"/>
      <c r="L386" s="49"/>
      <c r="M386" s="49"/>
    </row>
    <row r="387" ht="30.0" customHeight="1">
      <c r="H387" s="49"/>
      <c r="I387" s="38"/>
      <c r="J387" s="36"/>
      <c r="K387" s="49"/>
      <c r="L387" s="49"/>
      <c r="M387" s="49"/>
    </row>
    <row r="388" ht="30.0" customHeight="1">
      <c r="H388" s="49"/>
      <c r="I388" s="38"/>
      <c r="J388" s="36"/>
      <c r="K388" s="49"/>
      <c r="L388" s="49"/>
      <c r="M388" s="49"/>
    </row>
    <row r="389" ht="30.0" customHeight="1">
      <c r="H389" s="49"/>
      <c r="I389" s="38"/>
      <c r="J389" s="36"/>
      <c r="K389" s="49"/>
      <c r="L389" s="49"/>
      <c r="M389" s="49"/>
    </row>
    <row r="390" ht="30.0" customHeight="1">
      <c r="H390" s="49"/>
      <c r="I390" s="38"/>
      <c r="J390" s="36"/>
      <c r="K390" s="49"/>
      <c r="L390" s="49"/>
      <c r="M390" s="49"/>
    </row>
    <row r="391" ht="30.0" customHeight="1">
      <c r="H391" s="49"/>
      <c r="I391" s="38"/>
      <c r="J391" s="36"/>
      <c r="K391" s="49"/>
      <c r="L391" s="49"/>
      <c r="M391" s="49"/>
    </row>
    <row r="392" ht="30.0" customHeight="1">
      <c r="H392" s="49"/>
      <c r="I392" s="38"/>
      <c r="J392" s="36"/>
      <c r="K392" s="49"/>
      <c r="L392" s="49"/>
      <c r="M392" s="49"/>
    </row>
    <row r="393" ht="30.0" customHeight="1">
      <c r="H393" s="49"/>
      <c r="I393" s="38"/>
      <c r="J393" s="36"/>
      <c r="K393" s="49"/>
      <c r="L393" s="49"/>
      <c r="M393" s="49"/>
    </row>
    <row r="394" ht="30.0" customHeight="1">
      <c r="H394" s="49"/>
      <c r="I394" s="38"/>
      <c r="J394" s="36"/>
      <c r="K394" s="49"/>
      <c r="L394" s="49"/>
      <c r="M394" s="49"/>
    </row>
    <row r="395" ht="30.0" customHeight="1">
      <c r="H395" s="49"/>
      <c r="I395" s="38"/>
      <c r="J395" s="36"/>
      <c r="K395" s="49"/>
      <c r="L395" s="49"/>
      <c r="M395" s="49"/>
    </row>
    <row r="396" ht="30.0" customHeight="1">
      <c r="H396" s="49"/>
      <c r="I396" s="38"/>
      <c r="J396" s="36"/>
      <c r="K396" s="49"/>
      <c r="L396" s="49"/>
      <c r="M396" s="49"/>
    </row>
    <row r="397" ht="30.0" customHeight="1">
      <c r="H397" s="49"/>
      <c r="I397" s="38"/>
      <c r="J397" s="36"/>
      <c r="K397" s="49"/>
      <c r="L397" s="49"/>
      <c r="M397" s="49"/>
    </row>
    <row r="398" ht="30.0" customHeight="1">
      <c r="H398" s="49"/>
      <c r="I398" s="38"/>
      <c r="J398" s="36"/>
      <c r="K398" s="49"/>
      <c r="L398" s="49"/>
      <c r="M398" s="49"/>
    </row>
    <row r="399" ht="30.0" customHeight="1">
      <c r="H399" s="49"/>
      <c r="I399" s="38"/>
      <c r="J399" s="36"/>
      <c r="K399" s="49"/>
      <c r="L399" s="49"/>
      <c r="M399" s="49"/>
    </row>
    <row r="400" ht="30.0" customHeight="1">
      <c r="H400" s="49"/>
      <c r="I400" s="38"/>
      <c r="J400" s="36"/>
      <c r="K400" s="49"/>
      <c r="L400" s="49"/>
      <c r="M400" s="49"/>
    </row>
    <row r="401" ht="30.0" customHeight="1">
      <c r="H401" s="49"/>
      <c r="I401" s="38"/>
      <c r="J401" s="36"/>
      <c r="K401" s="49"/>
      <c r="L401" s="49"/>
      <c r="M401" s="49"/>
    </row>
    <row r="402" ht="30.0" customHeight="1">
      <c r="H402" s="49"/>
      <c r="I402" s="38"/>
      <c r="J402" s="36"/>
      <c r="K402" s="49"/>
      <c r="L402" s="49"/>
      <c r="M402" s="49"/>
    </row>
    <row r="403" ht="30.0" customHeight="1">
      <c r="H403" s="49"/>
      <c r="I403" s="38"/>
      <c r="J403" s="36"/>
      <c r="K403" s="49"/>
      <c r="L403" s="49"/>
      <c r="M403" s="49"/>
    </row>
    <row r="404" ht="30.0" customHeight="1">
      <c r="H404" s="49"/>
      <c r="I404" s="38"/>
      <c r="J404" s="36"/>
      <c r="K404" s="49"/>
      <c r="L404" s="49"/>
      <c r="M404" s="49"/>
    </row>
    <row r="405" ht="30.0" customHeight="1">
      <c r="H405" s="49"/>
      <c r="I405" s="38"/>
      <c r="J405" s="36"/>
      <c r="K405" s="49"/>
      <c r="L405" s="49"/>
      <c r="M405" s="49"/>
    </row>
    <row r="406" ht="30.0" customHeight="1">
      <c r="H406" s="49"/>
      <c r="I406" s="38"/>
      <c r="J406" s="36"/>
      <c r="K406" s="49"/>
      <c r="L406" s="49"/>
      <c r="M406" s="49"/>
    </row>
    <row r="407" ht="30.0" customHeight="1">
      <c r="H407" s="49"/>
      <c r="I407" s="38"/>
      <c r="J407" s="36"/>
      <c r="K407" s="49"/>
      <c r="L407" s="49"/>
      <c r="M407" s="49"/>
    </row>
    <row r="408" ht="30.0" customHeight="1">
      <c r="H408" s="49"/>
      <c r="I408" s="38"/>
      <c r="J408" s="36"/>
      <c r="K408" s="49"/>
      <c r="L408" s="49"/>
      <c r="M408" s="49"/>
    </row>
    <row r="409" ht="30.0" customHeight="1">
      <c r="H409" s="49"/>
      <c r="I409" s="38"/>
      <c r="J409" s="36"/>
      <c r="K409" s="49"/>
      <c r="L409" s="49"/>
      <c r="M409" s="49"/>
    </row>
    <row r="410" ht="30.0" customHeight="1">
      <c r="H410" s="49"/>
      <c r="I410" s="38"/>
      <c r="J410" s="36"/>
      <c r="K410" s="49"/>
      <c r="L410" s="49"/>
      <c r="M410" s="49"/>
    </row>
    <row r="411" ht="30.0" customHeight="1">
      <c r="H411" s="49"/>
      <c r="I411" s="38"/>
      <c r="J411" s="36"/>
      <c r="K411" s="49"/>
      <c r="L411" s="49"/>
      <c r="M411" s="49"/>
    </row>
    <row r="412" ht="30.0" customHeight="1">
      <c r="H412" s="49"/>
      <c r="I412" s="38"/>
      <c r="J412" s="36"/>
      <c r="K412" s="49"/>
      <c r="L412" s="49"/>
      <c r="M412" s="49"/>
    </row>
    <row r="413" ht="30.0" customHeight="1">
      <c r="H413" s="49"/>
      <c r="I413" s="38"/>
      <c r="J413" s="36"/>
      <c r="K413" s="49"/>
      <c r="L413" s="49"/>
      <c r="M413" s="49"/>
    </row>
    <row r="414" ht="30.0" customHeight="1">
      <c r="H414" s="49"/>
      <c r="I414" s="38"/>
      <c r="J414" s="36"/>
      <c r="K414" s="49"/>
      <c r="L414" s="49"/>
      <c r="M414" s="49"/>
    </row>
    <row r="415" ht="30.0" customHeight="1">
      <c r="H415" s="49"/>
      <c r="I415" s="38"/>
      <c r="J415" s="36"/>
      <c r="K415" s="49"/>
      <c r="L415" s="49"/>
      <c r="M415" s="49"/>
    </row>
    <row r="416" ht="30.0" customHeight="1">
      <c r="H416" s="49"/>
      <c r="I416" s="38"/>
      <c r="J416" s="36"/>
      <c r="K416" s="49"/>
      <c r="L416" s="49"/>
      <c r="M416" s="49"/>
    </row>
    <row r="417" ht="30.0" customHeight="1">
      <c r="H417" s="49"/>
      <c r="I417" s="38"/>
      <c r="J417" s="36"/>
      <c r="K417" s="49"/>
      <c r="L417" s="49"/>
      <c r="M417" s="49"/>
    </row>
    <row r="418" ht="30.0" customHeight="1">
      <c r="H418" s="49"/>
      <c r="I418" s="38"/>
      <c r="J418" s="36"/>
      <c r="K418" s="49"/>
      <c r="L418" s="49"/>
      <c r="M418" s="49"/>
    </row>
    <row r="419" ht="30.0" customHeight="1">
      <c r="H419" s="49"/>
      <c r="I419" s="38"/>
      <c r="J419" s="36"/>
      <c r="K419" s="49"/>
      <c r="L419" s="49"/>
      <c r="M419" s="49"/>
    </row>
    <row r="420" ht="30.0" customHeight="1">
      <c r="H420" s="49"/>
      <c r="I420" s="38"/>
      <c r="J420" s="36"/>
      <c r="K420" s="49"/>
      <c r="L420" s="49"/>
      <c r="M420" s="49"/>
    </row>
    <row r="421" ht="30.0" customHeight="1">
      <c r="H421" s="49"/>
      <c r="I421" s="38"/>
      <c r="J421" s="36"/>
      <c r="K421" s="49"/>
      <c r="L421" s="49"/>
      <c r="M421" s="49"/>
    </row>
    <row r="422" ht="30.0" customHeight="1">
      <c r="H422" s="49"/>
      <c r="I422" s="38"/>
      <c r="J422" s="36"/>
      <c r="K422" s="49"/>
      <c r="L422" s="49"/>
      <c r="M422" s="49"/>
    </row>
    <row r="423" ht="30.0" customHeight="1">
      <c r="H423" s="49"/>
      <c r="I423" s="38"/>
      <c r="J423" s="36"/>
      <c r="K423" s="49"/>
      <c r="L423" s="49"/>
      <c r="M423" s="49"/>
    </row>
    <row r="424" ht="30.0" customHeight="1">
      <c r="H424" s="49"/>
      <c r="I424" s="38"/>
      <c r="J424" s="36"/>
      <c r="K424" s="49"/>
      <c r="L424" s="49"/>
      <c r="M424" s="49"/>
    </row>
    <row r="425" ht="30.0" customHeight="1">
      <c r="H425" s="49"/>
      <c r="I425" s="38"/>
      <c r="J425" s="36"/>
      <c r="K425" s="49"/>
      <c r="L425" s="49"/>
      <c r="M425" s="49"/>
    </row>
    <row r="426" ht="30.0" customHeight="1">
      <c r="H426" s="49"/>
      <c r="I426" s="38"/>
      <c r="J426" s="36"/>
      <c r="K426" s="49"/>
      <c r="L426" s="49"/>
      <c r="M426" s="49"/>
    </row>
    <row r="427" ht="30.0" customHeight="1">
      <c r="H427" s="49"/>
      <c r="I427" s="38"/>
      <c r="J427" s="36"/>
      <c r="K427" s="49"/>
      <c r="L427" s="49"/>
      <c r="M427" s="49"/>
    </row>
    <row r="428" ht="30.0" customHeight="1">
      <c r="H428" s="49"/>
      <c r="I428" s="38"/>
      <c r="J428" s="36"/>
      <c r="K428" s="49"/>
      <c r="L428" s="49"/>
      <c r="M428" s="49"/>
    </row>
    <row r="429" ht="30.0" customHeight="1">
      <c r="H429" s="49"/>
      <c r="I429" s="38"/>
      <c r="J429" s="36"/>
      <c r="K429" s="49"/>
      <c r="L429" s="49"/>
      <c r="M429" s="49"/>
    </row>
    <row r="430" ht="30.0" customHeight="1">
      <c r="H430" s="49"/>
      <c r="I430" s="38"/>
      <c r="J430" s="36"/>
      <c r="K430" s="49"/>
      <c r="L430" s="49"/>
      <c r="M430" s="49"/>
    </row>
    <row r="431" ht="30.0" customHeight="1">
      <c r="H431" s="49"/>
      <c r="I431" s="38"/>
      <c r="J431" s="36"/>
      <c r="K431" s="49"/>
      <c r="L431" s="49"/>
      <c r="M431" s="49"/>
    </row>
    <row r="432" ht="30.0" customHeight="1">
      <c r="H432" s="49"/>
      <c r="I432" s="38"/>
      <c r="J432" s="36"/>
      <c r="K432" s="49"/>
      <c r="L432" s="49"/>
      <c r="M432" s="49"/>
    </row>
    <row r="433" ht="30.0" customHeight="1">
      <c r="H433" s="49"/>
      <c r="I433" s="38"/>
      <c r="J433" s="36"/>
      <c r="K433" s="49"/>
      <c r="L433" s="49"/>
      <c r="M433" s="49"/>
    </row>
    <row r="434" ht="30.0" customHeight="1">
      <c r="H434" s="49"/>
      <c r="I434" s="38"/>
      <c r="J434" s="36"/>
      <c r="K434" s="49"/>
      <c r="L434" s="49"/>
      <c r="M434" s="49"/>
    </row>
    <row r="435" ht="30.0" customHeight="1">
      <c r="H435" s="49"/>
      <c r="I435" s="38"/>
      <c r="J435" s="36"/>
      <c r="K435" s="49"/>
      <c r="L435" s="49"/>
      <c r="M435" s="49"/>
    </row>
    <row r="436" ht="30.0" customHeight="1">
      <c r="H436" s="49"/>
      <c r="I436" s="38"/>
      <c r="J436" s="36"/>
      <c r="K436" s="49"/>
      <c r="L436" s="49"/>
      <c r="M436" s="49"/>
    </row>
    <row r="437" ht="30.0" customHeight="1">
      <c r="H437" s="49"/>
      <c r="I437" s="38"/>
      <c r="J437" s="36"/>
      <c r="K437" s="49"/>
      <c r="L437" s="49"/>
      <c r="M437" s="49"/>
    </row>
    <row r="438" ht="30.0" customHeight="1">
      <c r="H438" s="49"/>
      <c r="I438" s="38"/>
      <c r="J438" s="36"/>
      <c r="K438" s="49"/>
      <c r="L438" s="49"/>
      <c r="M438" s="49"/>
    </row>
    <row r="439" ht="30.0" customHeight="1">
      <c r="H439" s="49"/>
      <c r="I439" s="38"/>
      <c r="J439" s="36"/>
      <c r="K439" s="49"/>
      <c r="L439" s="49"/>
      <c r="M439" s="49"/>
    </row>
    <row r="440" ht="30.0" customHeight="1">
      <c r="H440" s="49"/>
      <c r="I440" s="38"/>
      <c r="J440" s="36"/>
      <c r="K440" s="49"/>
      <c r="L440" s="49"/>
      <c r="M440" s="49"/>
    </row>
    <row r="441" ht="30.0" customHeight="1">
      <c r="H441" s="49"/>
      <c r="I441" s="38"/>
      <c r="J441" s="36"/>
      <c r="K441" s="49"/>
      <c r="L441" s="49"/>
      <c r="M441" s="49"/>
    </row>
    <row r="442" ht="30.0" customHeight="1">
      <c r="H442" s="49"/>
      <c r="I442" s="38"/>
      <c r="J442" s="36"/>
      <c r="K442" s="49"/>
      <c r="L442" s="49"/>
      <c r="M442" s="49"/>
    </row>
    <row r="443" ht="30.0" customHeight="1">
      <c r="H443" s="49"/>
      <c r="I443" s="38"/>
      <c r="J443" s="36"/>
      <c r="K443" s="49"/>
      <c r="L443" s="49"/>
      <c r="M443" s="49"/>
    </row>
    <row r="444" ht="30.0" customHeight="1">
      <c r="H444" s="49"/>
      <c r="I444" s="38"/>
      <c r="J444" s="36"/>
      <c r="K444" s="49"/>
      <c r="L444" s="49"/>
      <c r="M444" s="49"/>
    </row>
    <row r="445" ht="30.0" customHeight="1">
      <c r="H445" s="49"/>
      <c r="I445" s="38"/>
      <c r="J445" s="36"/>
      <c r="K445" s="49"/>
      <c r="L445" s="49"/>
      <c r="M445" s="49"/>
    </row>
    <row r="446" ht="30.0" customHeight="1">
      <c r="H446" s="49"/>
      <c r="I446" s="38"/>
      <c r="J446" s="36"/>
      <c r="K446" s="49"/>
      <c r="L446" s="49"/>
      <c r="M446" s="49"/>
    </row>
    <row r="447" ht="30.0" customHeight="1">
      <c r="H447" s="49"/>
      <c r="I447" s="38"/>
      <c r="J447" s="36"/>
      <c r="K447" s="49"/>
      <c r="L447" s="49"/>
      <c r="M447" s="49"/>
    </row>
    <row r="448" ht="30.0" customHeight="1">
      <c r="H448" s="49"/>
      <c r="I448" s="38"/>
      <c r="J448" s="36"/>
      <c r="K448" s="49"/>
      <c r="L448" s="49"/>
      <c r="M448" s="49"/>
    </row>
    <row r="449" ht="30.0" customHeight="1">
      <c r="H449" s="49"/>
      <c r="I449" s="38"/>
      <c r="J449" s="36"/>
      <c r="K449" s="49"/>
      <c r="L449" s="49"/>
      <c r="M449" s="49"/>
    </row>
    <row r="450" ht="30.0" customHeight="1">
      <c r="H450" s="49"/>
      <c r="I450" s="38"/>
      <c r="J450" s="36"/>
      <c r="K450" s="49"/>
      <c r="L450" s="49"/>
      <c r="M450" s="49"/>
    </row>
    <row r="451" ht="30.0" customHeight="1">
      <c r="H451" s="49"/>
      <c r="I451" s="38"/>
      <c r="J451" s="36"/>
      <c r="K451" s="49"/>
      <c r="L451" s="49"/>
      <c r="M451" s="49"/>
    </row>
    <row r="452" ht="30.0" customHeight="1">
      <c r="H452" s="49"/>
      <c r="I452" s="38"/>
      <c r="J452" s="36"/>
      <c r="K452" s="49"/>
      <c r="L452" s="49"/>
      <c r="M452" s="49"/>
    </row>
    <row r="453" ht="30.0" customHeight="1">
      <c r="H453" s="49"/>
      <c r="I453" s="38"/>
      <c r="J453" s="36"/>
      <c r="K453" s="49"/>
      <c r="L453" s="49"/>
      <c r="M453" s="49"/>
    </row>
    <row r="454" ht="30.0" customHeight="1">
      <c r="H454" s="49"/>
      <c r="I454" s="38"/>
      <c r="J454" s="36"/>
      <c r="K454" s="49"/>
      <c r="L454" s="49"/>
      <c r="M454" s="49"/>
    </row>
    <row r="455" ht="30.0" customHeight="1">
      <c r="H455" s="49"/>
      <c r="I455" s="38"/>
      <c r="J455" s="36"/>
      <c r="K455" s="49"/>
      <c r="L455" s="49"/>
      <c r="M455" s="49"/>
    </row>
    <row r="456" ht="30.0" customHeight="1">
      <c r="H456" s="49"/>
      <c r="I456" s="38"/>
      <c r="J456" s="36"/>
      <c r="K456" s="49"/>
      <c r="L456" s="49"/>
      <c r="M456" s="49"/>
    </row>
    <row r="457" ht="30.0" customHeight="1">
      <c r="H457" s="49"/>
      <c r="I457" s="38"/>
      <c r="J457" s="36"/>
      <c r="K457" s="49"/>
      <c r="L457" s="49"/>
      <c r="M457" s="49"/>
    </row>
    <row r="458" ht="30.0" customHeight="1">
      <c r="H458" s="49"/>
      <c r="I458" s="38"/>
      <c r="J458" s="36"/>
      <c r="K458" s="49"/>
      <c r="L458" s="49"/>
      <c r="M458" s="49"/>
    </row>
    <row r="459" ht="30.0" customHeight="1">
      <c r="H459" s="49"/>
      <c r="I459" s="38"/>
      <c r="J459" s="36"/>
      <c r="K459" s="49"/>
      <c r="L459" s="49"/>
      <c r="M459" s="49"/>
    </row>
    <row r="460" ht="30.0" customHeight="1">
      <c r="H460" s="49"/>
      <c r="I460" s="38"/>
      <c r="J460" s="36"/>
      <c r="K460" s="49"/>
      <c r="L460" s="49"/>
      <c r="M460" s="49"/>
    </row>
    <row r="461" ht="30.0" customHeight="1">
      <c r="H461" s="49"/>
      <c r="I461" s="38"/>
      <c r="J461" s="36"/>
      <c r="K461" s="49"/>
      <c r="L461" s="49"/>
      <c r="M461" s="49"/>
    </row>
    <row r="462" ht="30.0" customHeight="1">
      <c r="H462" s="49"/>
      <c r="I462" s="38"/>
      <c r="J462" s="36"/>
      <c r="K462" s="49"/>
      <c r="L462" s="49"/>
      <c r="M462" s="49"/>
    </row>
    <row r="463" ht="30.0" customHeight="1">
      <c r="H463" s="49"/>
      <c r="I463" s="38"/>
      <c r="J463" s="36"/>
      <c r="K463" s="49"/>
      <c r="L463" s="49"/>
      <c r="M463" s="49"/>
    </row>
    <row r="464" ht="30.0" customHeight="1">
      <c r="H464" s="49"/>
      <c r="I464" s="38"/>
      <c r="J464" s="36"/>
      <c r="K464" s="49"/>
      <c r="L464" s="49"/>
      <c r="M464" s="49"/>
    </row>
    <row r="465" ht="30.0" customHeight="1">
      <c r="H465" s="49"/>
      <c r="I465" s="38"/>
      <c r="J465" s="36"/>
      <c r="K465" s="49"/>
      <c r="L465" s="49"/>
      <c r="M465" s="49"/>
    </row>
    <row r="466" ht="30.0" customHeight="1">
      <c r="H466" s="49"/>
      <c r="I466" s="38"/>
      <c r="J466" s="36"/>
      <c r="K466" s="49"/>
      <c r="L466" s="49"/>
      <c r="M466" s="49"/>
    </row>
    <row r="467" ht="30.0" customHeight="1">
      <c r="H467" s="49"/>
      <c r="I467" s="38"/>
      <c r="J467" s="36"/>
      <c r="K467" s="49"/>
      <c r="L467" s="49"/>
      <c r="M467" s="49"/>
    </row>
    <row r="468" ht="30.0" customHeight="1">
      <c r="H468" s="49"/>
      <c r="I468" s="38"/>
      <c r="J468" s="36"/>
      <c r="K468" s="49"/>
      <c r="L468" s="49"/>
      <c r="M468" s="49"/>
    </row>
    <row r="469" ht="30.0" customHeight="1">
      <c r="H469" s="49"/>
      <c r="I469" s="38"/>
      <c r="J469" s="36"/>
      <c r="K469" s="49"/>
      <c r="L469" s="49"/>
      <c r="M469" s="49"/>
    </row>
    <row r="470" ht="30.0" customHeight="1">
      <c r="H470" s="49"/>
      <c r="I470" s="38"/>
      <c r="J470" s="36"/>
      <c r="K470" s="49"/>
      <c r="L470" s="49"/>
      <c r="M470" s="49"/>
    </row>
    <row r="471" ht="30.0" customHeight="1">
      <c r="H471" s="49"/>
      <c r="I471" s="38"/>
      <c r="J471" s="36"/>
      <c r="K471" s="49"/>
      <c r="L471" s="49"/>
      <c r="M471" s="49"/>
    </row>
    <row r="472" ht="30.0" customHeight="1">
      <c r="H472" s="49"/>
      <c r="I472" s="38"/>
      <c r="J472" s="36"/>
      <c r="K472" s="49"/>
      <c r="L472" s="49"/>
      <c r="M472" s="49"/>
    </row>
    <row r="473" ht="30.0" customHeight="1">
      <c r="H473" s="49"/>
      <c r="I473" s="38"/>
      <c r="J473" s="36"/>
      <c r="K473" s="49"/>
      <c r="L473" s="49"/>
      <c r="M473" s="49"/>
    </row>
    <row r="474" ht="30.0" customHeight="1">
      <c r="H474" s="49"/>
      <c r="I474" s="38"/>
      <c r="J474" s="36"/>
      <c r="K474" s="49"/>
      <c r="L474" s="49"/>
      <c r="M474" s="49"/>
    </row>
    <row r="475" ht="30.0" customHeight="1">
      <c r="H475" s="49"/>
      <c r="I475" s="38"/>
      <c r="J475" s="36"/>
      <c r="K475" s="49"/>
      <c r="L475" s="49"/>
      <c r="M475" s="49"/>
    </row>
    <row r="476" ht="30.0" customHeight="1">
      <c r="H476" s="49"/>
      <c r="I476" s="38"/>
      <c r="J476" s="36"/>
      <c r="K476" s="49"/>
      <c r="L476" s="49"/>
      <c r="M476" s="49"/>
    </row>
    <row r="477" ht="30.0" customHeight="1">
      <c r="H477" s="49"/>
      <c r="I477" s="38"/>
      <c r="J477" s="36"/>
      <c r="K477" s="49"/>
      <c r="L477" s="49"/>
      <c r="M477" s="49"/>
    </row>
    <row r="478" ht="30.0" customHeight="1">
      <c r="H478" s="49"/>
      <c r="I478" s="38"/>
      <c r="J478" s="36"/>
      <c r="K478" s="49"/>
      <c r="L478" s="49"/>
      <c r="M478" s="49"/>
    </row>
    <row r="479" ht="30.0" customHeight="1">
      <c r="H479" s="49"/>
      <c r="I479" s="38"/>
      <c r="J479" s="36"/>
      <c r="K479" s="49"/>
      <c r="L479" s="49"/>
      <c r="M479" s="49"/>
    </row>
    <row r="480" ht="30.0" customHeight="1">
      <c r="H480" s="49"/>
      <c r="I480" s="38"/>
      <c r="J480" s="36"/>
      <c r="K480" s="49"/>
      <c r="L480" s="49"/>
      <c r="M480" s="49"/>
    </row>
    <row r="481" ht="30.0" customHeight="1">
      <c r="H481" s="49"/>
      <c r="I481" s="38"/>
      <c r="J481" s="36"/>
      <c r="K481" s="49"/>
      <c r="L481" s="49"/>
      <c r="M481" s="49"/>
    </row>
    <row r="482" ht="30.0" customHeight="1">
      <c r="H482" s="49"/>
      <c r="I482" s="38"/>
      <c r="J482" s="36"/>
      <c r="K482" s="49"/>
      <c r="L482" s="49"/>
      <c r="M482" s="49"/>
    </row>
    <row r="483" ht="30.0" customHeight="1">
      <c r="H483" s="49"/>
      <c r="I483" s="38"/>
      <c r="J483" s="36"/>
      <c r="K483" s="49"/>
      <c r="L483" s="49"/>
      <c r="M483" s="49"/>
    </row>
    <row r="484" ht="30.0" customHeight="1">
      <c r="H484" s="49"/>
      <c r="I484" s="38"/>
      <c r="J484" s="36"/>
      <c r="K484" s="49"/>
      <c r="L484" s="49"/>
      <c r="M484" s="49"/>
    </row>
    <row r="485" ht="30.0" customHeight="1">
      <c r="H485" s="49"/>
      <c r="I485" s="38"/>
      <c r="J485" s="36"/>
      <c r="K485" s="49"/>
      <c r="L485" s="49"/>
      <c r="M485" s="49"/>
    </row>
    <row r="486" ht="30.0" customHeight="1">
      <c r="H486" s="49"/>
      <c r="I486" s="38"/>
      <c r="J486" s="36"/>
      <c r="K486" s="49"/>
      <c r="L486" s="49"/>
      <c r="M486" s="49"/>
    </row>
    <row r="487" ht="30.0" customHeight="1">
      <c r="H487" s="49"/>
      <c r="I487" s="38"/>
      <c r="J487" s="36"/>
      <c r="K487" s="49"/>
      <c r="L487" s="49"/>
      <c r="M487" s="49"/>
    </row>
    <row r="488" ht="30.0" customHeight="1">
      <c r="H488" s="49"/>
      <c r="I488" s="38"/>
      <c r="J488" s="36"/>
      <c r="K488" s="49"/>
      <c r="L488" s="49"/>
      <c r="M488" s="49"/>
    </row>
    <row r="489" ht="30.0" customHeight="1">
      <c r="H489" s="49"/>
      <c r="I489" s="38"/>
      <c r="J489" s="36"/>
      <c r="K489" s="49"/>
      <c r="L489" s="49"/>
      <c r="M489" s="49"/>
    </row>
    <row r="490" ht="30.0" customHeight="1">
      <c r="H490" s="49"/>
      <c r="I490" s="38"/>
      <c r="J490" s="36"/>
      <c r="K490" s="49"/>
      <c r="L490" s="49"/>
      <c r="M490" s="49"/>
    </row>
    <row r="491" ht="30.0" customHeight="1">
      <c r="H491" s="49"/>
      <c r="I491" s="38"/>
      <c r="J491" s="36"/>
      <c r="K491" s="49"/>
      <c r="L491" s="49"/>
      <c r="M491" s="49"/>
    </row>
    <row r="492" ht="30.0" customHeight="1">
      <c r="H492" s="49"/>
      <c r="I492" s="38"/>
      <c r="J492" s="36"/>
      <c r="K492" s="49"/>
      <c r="L492" s="49"/>
      <c r="M492" s="49"/>
    </row>
    <row r="493" ht="30.0" customHeight="1">
      <c r="H493" s="49"/>
      <c r="I493" s="38"/>
      <c r="J493" s="36"/>
      <c r="K493" s="49"/>
      <c r="L493" s="49"/>
      <c r="M493" s="49"/>
    </row>
    <row r="494" ht="30.0" customHeight="1">
      <c r="H494" s="49"/>
      <c r="I494" s="38"/>
      <c r="J494" s="36"/>
      <c r="K494" s="49"/>
      <c r="L494" s="49"/>
      <c r="M494" s="49"/>
    </row>
    <row r="495" ht="30.0" customHeight="1">
      <c r="H495" s="49"/>
      <c r="I495" s="38"/>
      <c r="J495" s="36"/>
      <c r="K495" s="49"/>
      <c r="L495" s="49"/>
      <c r="M495" s="49"/>
    </row>
    <row r="496" ht="30.0" customHeight="1">
      <c r="H496" s="49"/>
      <c r="I496" s="38"/>
      <c r="J496" s="36"/>
      <c r="K496" s="49"/>
      <c r="L496" s="49"/>
      <c r="M496" s="49"/>
    </row>
    <row r="497" ht="30.0" customHeight="1">
      <c r="H497" s="49"/>
      <c r="I497" s="38"/>
      <c r="J497" s="36"/>
      <c r="K497" s="49"/>
      <c r="L497" s="49"/>
      <c r="M497" s="49"/>
    </row>
    <row r="498" ht="30.0" customHeight="1">
      <c r="H498" s="49"/>
      <c r="I498" s="38"/>
      <c r="J498" s="36"/>
      <c r="K498" s="49"/>
      <c r="L498" s="49"/>
      <c r="M498" s="49"/>
    </row>
    <row r="499" ht="30.0" customHeight="1">
      <c r="H499" s="49"/>
      <c r="I499" s="38"/>
      <c r="J499" s="36"/>
      <c r="K499" s="49"/>
      <c r="L499" s="49"/>
      <c r="M499" s="49"/>
    </row>
    <row r="500" ht="30.0" customHeight="1">
      <c r="H500" s="49"/>
      <c r="I500" s="38"/>
      <c r="J500" s="36"/>
      <c r="K500" s="49"/>
      <c r="L500" s="49"/>
      <c r="M500" s="49"/>
    </row>
    <row r="501" ht="30.0" customHeight="1">
      <c r="H501" s="49"/>
      <c r="I501" s="38"/>
      <c r="J501" s="36"/>
      <c r="K501" s="49"/>
      <c r="L501" s="49"/>
      <c r="M501" s="49"/>
    </row>
    <row r="502" ht="30.0" customHeight="1">
      <c r="H502" s="49"/>
      <c r="I502" s="38"/>
      <c r="J502" s="36"/>
      <c r="K502" s="49"/>
      <c r="L502" s="49"/>
      <c r="M502" s="49"/>
    </row>
    <row r="503" ht="30.0" customHeight="1">
      <c r="H503" s="49"/>
      <c r="I503" s="38"/>
      <c r="J503" s="36"/>
      <c r="K503" s="49"/>
      <c r="L503" s="49"/>
      <c r="M503" s="49"/>
    </row>
    <row r="504" ht="30.0" customHeight="1">
      <c r="H504" s="49"/>
      <c r="I504" s="38"/>
      <c r="J504" s="36"/>
      <c r="K504" s="49"/>
      <c r="L504" s="49"/>
      <c r="M504" s="49"/>
    </row>
    <row r="505" ht="30.0" customHeight="1">
      <c r="H505" s="49"/>
      <c r="I505" s="38"/>
      <c r="J505" s="36"/>
      <c r="K505" s="49"/>
      <c r="L505" s="49"/>
      <c r="M505" s="49"/>
    </row>
    <row r="506" ht="30.0" customHeight="1">
      <c r="H506" s="49"/>
      <c r="I506" s="38"/>
      <c r="J506" s="36"/>
      <c r="K506" s="49"/>
      <c r="L506" s="49"/>
      <c r="M506" s="49"/>
    </row>
    <row r="507" ht="30.0" customHeight="1">
      <c r="H507" s="49"/>
      <c r="I507" s="38"/>
      <c r="J507" s="36"/>
      <c r="K507" s="49"/>
      <c r="L507" s="49"/>
      <c r="M507" s="49"/>
    </row>
    <row r="508" ht="30.0" customHeight="1">
      <c r="H508" s="49"/>
      <c r="I508" s="38"/>
      <c r="J508" s="36"/>
      <c r="K508" s="49"/>
      <c r="L508" s="49"/>
      <c r="M508" s="49"/>
    </row>
    <row r="509" ht="30.0" customHeight="1">
      <c r="H509" s="49"/>
      <c r="I509" s="38"/>
      <c r="J509" s="36"/>
      <c r="K509" s="49"/>
      <c r="L509" s="49"/>
      <c r="M509" s="49"/>
    </row>
    <row r="510" ht="30.0" customHeight="1">
      <c r="H510" s="49"/>
      <c r="I510" s="38"/>
      <c r="J510" s="36"/>
      <c r="K510" s="49"/>
      <c r="L510" s="49"/>
      <c r="M510" s="49"/>
    </row>
    <row r="511" ht="30.0" customHeight="1">
      <c r="H511" s="49"/>
      <c r="I511" s="38"/>
      <c r="J511" s="36"/>
      <c r="K511" s="49"/>
      <c r="L511" s="49"/>
      <c r="M511" s="49"/>
    </row>
    <row r="512" ht="30.0" customHeight="1">
      <c r="H512" s="49"/>
      <c r="I512" s="38"/>
      <c r="J512" s="36"/>
      <c r="K512" s="49"/>
      <c r="L512" s="49"/>
      <c r="M512" s="49"/>
    </row>
    <row r="513" ht="30.0" customHeight="1">
      <c r="H513" s="49"/>
      <c r="I513" s="38"/>
      <c r="J513" s="36"/>
      <c r="K513" s="49"/>
      <c r="L513" s="49"/>
      <c r="M513" s="49"/>
    </row>
    <row r="514" ht="30.0" customHeight="1">
      <c r="H514" s="49"/>
      <c r="I514" s="38"/>
      <c r="J514" s="36"/>
      <c r="K514" s="49"/>
      <c r="L514" s="49"/>
      <c r="M514" s="49"/>
    </row>
    <row r="515" ht="30.0" customHeight="1">
      <c r="H515" s="49"/>
      <c r="I515" s="38"/>
      <c r="J515" s="36"/>
      <c r="K515" s="49"/>
      <c r="L515" s="49"/>
      <c r="M515" s="49"/>
    </row>
    <row r="516" ht="30.0" customHeight="1">
      <c r="H516" s="49"/>
      <c r="I516" s="38"/>
      <c r="J516" s="36"/>
      <c r="K516" s="49"/>
      <c r="L516" s="49"/>
      <c r="M516" s="49"/>
    </row>
    <row r="517" ht="30.0" customHeight="1">
      <c r="H517" s="49"/>
      <c r="I517" s="38"/>
      <c r="J517" s="36"/>
      <c r="K517" s="49"/>
      <c r="L517" s="49"/>
      <c r="M517" s="49"/>
    </row>
    <row r="518" ht="30.0" customHeight="1">
      <c r="H518" s="49"/>
      <c r="I518" s="38"/>
      <c r="J518" s="36"/>
      <c r="K518" s="49"/>
      <c r="L518" s="49"/>
      <c r="M518" s="49"/>
    </row>
    <row r="519" ht="30.0" customHeight="1">
      <c r="H519" s="49"/>
      <c r="I519" s="38"/>
      <c r="J519" s="36"/>
      <c r="K519" s="49"/>
      <c r="L519" s="49"/>
      <c r="M519" s="49"/>
    </row>
    <row r="520" ht="30.0" customHeight="1">
      <c r="H520" s="49"/>
      <c r="I520" s="38"/>
      <c r="J520" s="36"/>
      <c r="K520" s="49"/>
      <c r="L520" s="49"/>
      <c r="M520" s="49"/>
    </row>
    <row r="521" ht="30.0" customHeight="1">
      <c r="H521" s="49"/>
      <c r="I521" s="38"/>
      <c r="J521" s="36"/>
      <c r="K521" s="49"/>
      <c r="L521" s="49"/>
      <c r="M521" s="49"/>
    </row>
    <row r="522" ht="30.0" customHeight="1">
      <c r="H522" s="49"/>
      <c r="I522" s="38"/>
      <c r="J522" s="36"/>
      <c r="K522" s="49"/>
      <c r="L522" s="49"/>
      <c r="M522" s="49"/>
    </row>
    <row r="523" ht="30.0" customHeight="1">
      <c r="H523" s="49"/>
      <c r="I523" s="38"/>
      <c r="J523" s="36"/>
      <c r="K523" s="49"/>
      <c r="L523" s="49"/>
      <c r="M523" s="49"/>
    </row>
    <row r="524" ht="30.0" customHeight="1">
      <c r="H524" s="49"/>
      <c r="I524" s="38"/>
      <c r="J524" s="36"/>
      <c r="K524" s="49"/>
      <c r="L524" s="49"/>
      <c r="M524" s="49"/>
    </row>
    <row r="525" ht="30.0" customHeight="1">
      <c r="H525" s="49"/>
      <c r="I525" s="38"/>
      <c r="J525" s="36"/>
      <c r="K525" s="49"/>
      <c r="L525" s="49"/>
      <c r="M525" s="49"/>
    </row>
    <row r="526" ht="30.0" customHeight="1">
      <c r="H526" s="49"/>
      <c r="I526" s="38"/>
      <c r="J526" s="36"/>
      <c r="K526" s="49"/>
      <c r="L526" s="49"/>
      <c r="M526" s="49"/>
    </row>
    <row r="527" ht="30.0" customHeight="1">
      <c r="H527" s="49"/>
      <c r="I527" s="38"/>
      <c r="J527" s="36"/>
      <c r="K527" s="49"/>
      <c r="L527" s="49"/>
      <c r="M527" s="49"/>
    </row>
    <row r="528" ht="30.0" customHeight="1">
      <c r="H528" s="49"/>
      <c r="I528" s="38"/>
      <c r="J528" s="36"/>
      <c r="K528" s="49"/>
      <c r="L528" s="49"/>
      <c r="M528" s="49"/>
    </row>
    <row r="529" ht="30.0" customHeight="1">
      <c r="H529" s="49"/>
      <c r="I529" s="38"/>
      <c r="J529" s="36"/>
      <c r="K529" s="49"/>
      <c r="L529" s="49"/>
      <c r="M529" s="49"/>
    </row>
    <row r="530" ht="30.0" customHeight="1">
      <c r="H530" s="49"/>
      <c r="I530" s="38"/>
      <c r="J530" s="36"/>
      <c r="K530" s="49"/>
      <c r="L530" s="49"/>
      <c r="M530" s="49"/>
    </row>
    <row r="531" ht="30.0" customHeight="1">
      <c r="H531" s="49"/>
      <c r="I531" s="38"/>
      <c r="J531" s="36"/>
      <c r="K531" s="49"/>
      <c r="L531" s="49"/>
      <c r="M531" s="49"/>
    </row>
    <row r="532" ht="30.0" customHeight="1">
      <c r="H532" s="49"/>
      <c r="I532" s="38"/>
      <c r="J532" s="36"/>
      <c r="K532" s="49"/>
      <c r="L532" s="49"/>
      <c r="M532" s="49"/>
    </row>
    <row r="533" ht="30.0" customHeight="1">
      <c r="H533" s="49"/>
      <c r="I533" s="38"/>
      <c r="J533" s="36"/>
      <c r="K533" s="49"/>
      <c r="L533" s="49"/>
      <c r="M533" s="49"/>
    </row>
    <row r="534" ht="30.0" customHeight="1">
      <c r="H534" s="49"/>
      <c r="I534" s="38"/>
      <c r="J534" s="36"/>
      <c r="K534" s="49"/>
      <c r="L534" s="49"/>
      <c r="M534" s="49"/>
    </row>
    <row r="535" ht="30.0" customHeight="1">
      <c r="H535" s="49"/>
      <c r="I535" s="38"/>
      <c r="J535" s="36"/>
      <c r="K535" s="49"/>
      <c r="L535" s="49"/>
      <c r="M535" s="49"/>
    </row>
    <row r="536" ht="30.0" customHeight="1">
      <c r="H536" s="49"/>
      <c r="I536" s="38"/>
      <c r="J536" s="36"/>
      <c r="K536" s="49"/>
      <c r="L536" s="49"/>
      <c r="M536" s="49"/>
    </row>
    <row r="537" ht="30.0" customHeight="1">
      <c r="H537" s="49"/>
      <c r="I537" s="38"/>
      <c r="J537" s="36"/>
      <c r="K537" s="49"/>
      <c r="L537" s="49"/>
      <c r="M537" s="49"/>
    </row>
    <row r="538" ht="30.0" customHeight="1">
      <c r="H538" s="49"/>
      <c r="I538" s="38"/>
      <c r="J538" s="36"/>
      <c r="K538" s="49"/>
      <c r="L538" s="49"/>
      <c r="M538" s="49"/>
    </row>
    <row r="539" ht="30.0" customHeight="1">
      <c r="H539" s="49"/>
      <c r="I539" s="38"/>
      <c r="J539" s="36"/>
      <c r="K539" s="49"/>
      <c r="L539" s="49"/>
      <c r="M539" s="49"/>
    </row>
    <row r="540" ht="30.0" customHeight="1">
      <c r="H540" s="49"/>
      <c r="I540" s="38"/>
      <c r="J540" s="36"/>
      <c r="K540" s="49"/>
      <c r="L540" s="49"/>
      <c r="M540" s="49"/>
    </row>
    <row r="541" ht="30.0" customHeight="1">
      <c r="H541" s="49"/>
      <c r="I541" s="38"/>
      <c r="J541" s="36"/>
      <c r="K541" s="49"/>
      <c r="L541" s="49"/>
      <c r="M541" s="49"/>
    </row>
    <row r="542" ht="30.0" customHeight="1">
      <c r="H542" s="49"/>
      <c r="I542" s="38"/>
      <c r="J542" s="36"/>
      <c r="K542" s="49"/>
      <c r="L542" s="49"/>
      <c r="M542" s="49"/>
    </row>
    <row r="543" ht="30.0" customHeight="1">
      <c r="H543" s="49"/>
      <c r="I543" s="38"/>
      <c r="J543" s="36"/>
      <c r="K543" s="49"/>
      <c r="L543" s="49"/>
      <c r="M543" s="49"/>
    </row>
    <row r="544" ht="30.0" customHeight="1">
      <c r="H544" s="49"/>
      <c r="I544" s="38"/>
      <c r="J544" s="36"/>
      <c r="K544" s="49"/>
      <c r="L544" s="49"/>
      <c r="M544" s="49"/>
    </row>
    <row r="545" ht="30.0" customHeight="1">
      <c r="H545" s="49"/>
      <c r="I545" s="38"/>
      <c r="J545" s="36"/>
      <c r="K545" s="49"/>
      <c r="L545" s="49"/>
      <c r="M545" s="49"/>
    </row>
    <row r="546" ht="30.0" customHeight="1">
      <c r="H546" s="49"/>
      <c r="I546" s="38"/>
      <c r="J546" s="36"/>
      <c r="K546" s="49"/>
      <c r="L546" s="49"/>
      <c r="M546" s="49"/>
    </row>
    <row r="547" ht="30.0" customHeight="1">
      <c r="H547" s="49"/>
      <c r="I547" s="38"/>
      <c r="J547" s="36"/>
      <c r="K547" s="49"/>
      <c r="L547" s="49"/>
      <c r="M547" s="49"/>
    </row>
    <row r="548" ht="30.0" customHeight="1">
      <c r="H548" s="49"/>
      <c r="I548" s="38"/>
      <c r="J548" s="36"/>
      <c r="K548" s="49"/>
      <c r="L548" s="49"/>
      <c r="M548" s="49"/>
    </row>
    <row r="549" ht="30.0" customHeight="1">
      <c r="H549" s="49"/>
      <c r="I549" s="38"/>
      <c r="J549" s="36"/>
      <c r="K549" s="49"/>
      <c r="L549" s="49"/>
      <c r="M549" s="49"/>
    </row>
    <row r="550" ht="30.0" customHeight="1">
      <c r="H550" s="49"/>
      <c r="I550" s="38"/>
      <c r="J550" s="36"/>
      <c r="K550" s="49"/>
      <c r="L550" s="49"/>
      <c r="M550" s="49"/>
    </row>
    <row r="551" ht="30.0" customHeight="1">
      <c r="H551" s="49"/>
      <c r="I551" s="38"/>
      <c r="J551" s="36"/>
      <c r="K551" s="49"/>
      <c r="L551" s="49"/>
      <c r="M551" s="49"/>
    </row>
    <row r="552" ht="30.0" customHeight="1">
      <c r="H552" s="49"/>
      <c r="I552" s="38"/>
      <c r="J552" s="36"/>
      <c r="K552" s="49"/>
      <c r="L552" s="49"/>
      <c r="M552" s="49"/>
    </row>
    <row r="553" ht="30.0" customHeight="1">
      <c r="H553" s="49"/>
      <c r="I553" s="38"/>
      <c r="J553" s="36"/>
      <c r="K553" s="49"/>
      <c r="L553" s="49"/>
      <c r="M553" s="49"/>
    </row>
    <row r="554" ht="30.0" customHeight="1">
      <c r="H554" s="49"/>
      <c r="I554" s="38"/>
      <c r="J554" s="36"/>
      <c r="K554" s="49"/>
      <c r="L554" s="49"/>
      <c r="M554" s="49"/>
    </row>
    <row r="555" ht="30.0" customHeight="1">
      <c r="H555" s="49"/>
      <c r="I555" s="38"/>
      <c r="J555" s="36"/>
      <c r="K555" s="49"/>
      <c r="L555" s="49"/>
      <c r="M555" s="49"/>
    </row>
    <row r="556" ht="30.0" customHeight="1">
      <c r="H556" s="49"/>
      <c r="I556" s="38"/>
      <c r="J556" s="36"/>
      <c r="K556" s="49"/>
      <c r="L556" s="49"/>
      <c r="M556" s="49"/>
    </row>
    <row r="557" ht="30.0" customHeight="1">
      <c r="H557" s="49"/>
      <c r="I557" s="38"/>
      <c r="J557" s="36"/>
      <c r="K557" s="49"/>
      <c r="L557" s="49"/>
      <c r="M557" s="49"/>
    </row>
    <row r="558" ht="30.0" customHeight="1">
      <c r="H558" s="49"/>
      <c r="I558" s="38"/>
      <c r="J558" s="36"/>
      <c r="K558" s="49"/>
      <c r="L558" s="49"/>
      <c r="M558" s="49"/>
    </row>
    <row r="559" ht="30.0" customHeight="1">
      <c r="H559" s="49"/>
      <c r="I559" s="38"/>
      <c r="J559" s="36"/>
      <c r="K559" s="49"/>
      <c r="L559" s="49"/>
      <c r="M559" s="49"/>
    </row>
    <row r="560" ht="30.0" customHeight="1">
      <c r="H560" s="49"/>
      <c r="I560" s="38"/>
      <c r="J560" s="36"/>
      <c r="K560" s="49"/>
      <c r="L560" s="49"/>
      <c r="M560" s="49"/>
    </row>
    <row r="561" ht="30.0" customHeight="1">
      <c r="H561" s="49"/>
      <c r="I561" s="38"/>
      <c r="J561" s="36"/>
      <c r="K561" s="49"/>
      <c r="L561" s="49"/>
      <c r="M561" s="49"/>
    </row>
    <row r="562" ht="30.0" customHeight="1">
      <c r="H562" s="49"/>
      <c r="I562" s="38"/>
      <c r="J562" s="36"/>
      <c r="K562" s="49"/>
      <c r="L562" s="49"/>
      <c r="M562" s="49"/>
    </row>
    <row r="563" ht="30.0" customHeight="1">
      <c r="H563" s="49"/>
      <c r="I563" s="38"/>
      <c r="J563" s="36"/>
      <c r="K563" s="49"/>
      <c r="L563" s="49"/>
      <c r="M563" s="49"/>
    </row>
    <row r="564" ht="30.0" customHeight="1">
      <c r="H564" s="49"/>
      <c r="I564" s="38"/>
      <c r="J564" s="36"/>
      <c r="K564" s="49"/>
      <c r="L564" s="49"/>
      <c r="M564" s="49"/>
    </row>
    <row r="565" ht="30.0" customHeight="1">
      <c r="H565" s="49"/>
      <c r="I565" s="38"/>
      <c r="J565" s="36"/>
      <c r="K565" s="49"/>
      <c r="L565" s="49"/>
      <c r="M565" s="49"/>
    </row>
    <row r="566" ht="30.0" customHeight="1">
      <c r="H566" s="49"/>
      <c r="I566" s="38"/>
      <c r="J566" s="36"/>
      <c r="K566" s="49"/>
      <c r="L566" s="49"/>
      <c r="M566" s="49"/>
    </row>
    <row r="567" ht="30.0" customHeight="1">
      <c r="H567" s="49"/>
      <c r="I567" s="38"/>
      <c r="J567" s="36"/>
      <c r="K567" s="49"/>
      <c r="L567" s="49"/>
      <c r="M567" s="49"/>
    </row>
    <row r="568" ht="30.0" customHeight="1">
      <c r="H568" s="49"/>
      <c r="I568" s="38"/>
      <c r="J568" s="36"/>
      <c r="K568" s="49"/>
      <c r="L568" s="49"/>
      <c r="M568" s="49"/>
    </row>
    <row r="569" ht="30.0" customHeight="1">
      <c r="H569" s="49"/>
      <c r="I569" s="38"/>
      <c r="J569" s="36"/>
      <c r="K569" s="49"/>
      <c r="L569" s="49"/>
      <c r="M569" s="49"/>
    </row>
    <row r="570" ht="30.0" customHeight="1">
      <c r="H570" s="49"/>
      <c r="I570" s="38"/>
      <c r="J570" s="36"/>
      <c r="K570" s="49"/>
      <c r="L570" s="49"/>
      <c r="M570" s="49"/>
    </row>
    <row r="571" ht="30.0" customHeight="1">
      <c r="H571" s="49"/>
      <c r="I571" s="38"/>
      <c r="J571" s="36"/>
      <c r="K571" s="49"/>
      <c r="L571" s="49"/>
      <c r="M571" s="49"/>
    </row>
    <row r="572" ht="30.0" customHeight="1">
      <c r="H572" s="49"/>
      <c r="I572" s="38"/>
      <c r="J572" s="36"/>
      <c r="K572" s="49"/>
      <c r="L572" s="49"/>
      <c r="M572" s="49"/>
    </row>
    <row r="573" ht="30.0" customHeight="1">
      <c r="H573" s="49"/>
      <c r="I573" s="38"/>
      <c r="J573" s="36"/>
      <c r="K573" s="49"/>
      <c r="L573" s="49"/>
      <c r="M573" s="49"/>
    </row>
    <row r="574" ht="30.0" customHeight="1">
      <c r="H574" s="49"/>
      <c r="I574" s="38"/>
      <c r="J574" s="36"/>
      <c r="K574" s="49"/>
      <c r="L574" s="49"/>
      <c r="M574" s="49"/>
    </row>
    <row r="575" ht="30.0" customHeight="1">
      <c r="H575" s="49"/>
      <c r="I575" s="38"/>
      <c r="J575" s="36"/>
      <c r="K575" s="49"/>
      <c r="L575" s="49"/>
      <c r="M575" s="49"/>
    </row>
    <row r="576" ht="30.0" customHeight="1">
      <c r="H576" s="49"/>
      <c r="I576" s="38"/>
      <c r="J576" s="36"/>
      <c r="K576" s="49"/>
      <c r="L576" s="49"/>
      <c r="M576" s="49"/>
    </row>
    <row r="577" ht="30.0" customHeight="1">
      <c r="H577" s="49"/>
      <c r="I577" s="38"/>
      <c r="J577" s="36"/>
      <c r="K577" s="49"/>
      <c r="L577" s="49"/>
      <c r="M577" s="49"/>
    </row>
    <row r="578" ht="30.0" customHeight="1">
      <c r="H578" s="49"/>
      <c r="I578" s="38"/>
      <c r="J578" s="36"/>
      <c r="K578" s="49"/>
      <c r="L578" s="49"/>
      <c r="M578" s="49"/>
    </row>
    <row r="579" ht="30.0" customHeight="1">
      <c r="H579" s="49"/>
      <c r="I579" s="38"/>
      <c r="J579" s="36"/>
      <c r="K579" s="49"/>
      <c r="L579" s="49"/>
      <c r="M579" s="49"/>
    </row>
    <row r="580" ht="30.0" customHeight="1">
      <c r="H580" s="49"/>
      <c r="I580" s="38"/>
      <c r="J580" s="36"/>
      <c r="K580" s="49"/>
      <c r="L580" s="49"/>
      <c r="M580" s="49"/>
    </row>
    <row r="581" ht="30.0" customHeight="1">
      <c r="H581" s="49"/>
      <c r="I581" s="38"/>
      <c r="J581" s="36"/>
      <c r="K581" s="49"/>
      <c r="L581" s="49"/>
      <c r="M581" s="49"/>
    </row>
    <row r="582" ht="30.0" customHeight="1">
      <c r="H582" s="49"/>
      <c r="I582" s="38"/>
      <c r="J582" s="36"/>
      <c r="K582" s="49"/>
      <c r="L582" s="49"/>
      <c r="M582" s="49"/>
    </row>
    <row r="583" ht="30.0" customHeight="1">
      <c r="H583" s="49"/>
      <c r="I583" s="38"/>
      <c r="J583" s="36"/>
      <c r="K583" s="49"/>
      <c r="L583" s="49"/>
      <c r="M583" s="49"/>
    </row>
    <row r="584" ht="30.0" customHeight="1">
      <c r="H584" s="49"/>
      <c r="I584" s="38"/>
      <c r="J584" s="36"/>
      <c r="K584" s="49"/>
      <c r="L584" s="49"/>
      <c r="M584" s="49"/>
    </row>
    <row r="585" ht="30.0" customHeight="1">
      <c r="H585" s="49"/>
      <c r="I585" s="38"/>
      <c r="J585" s="36"/>
      <c r="K585" s="49"/>
      <c r="L585" s="49"/>
      <c r="M585" s="49"/>
    </row>
    <row r="586" ht="30.0" customHeight="1">
      <c r="H586" s="49"/>
      <c r="I586" s="38"/>
      <c r="J586" s="36"/>
      <c r="K586" s="49"/>
      <c r="L586" s="49"/>
      <c r="M586" s="49"/>
    </row>
    <row r="587" ht="30.0" customHeight="1">
      <c r="H587" s="49"/>
      <c r="I587" s="38"/>
      <c r="J587" s="36"/>
      <c r="K587" s="49"/>
      <c r="L587" s="49"/>
      <c r="M587" s="49"/>
    </row>
    <row r="588" ht="30.0" customHeight="1">
      <c r="H588" s="49"/>
      <c r="I588" s="38"/>
      <c r="J588" s="36"/>
      <c r="K588" s="49"/>
      <c r="L588" s="49"/>
      <c r="M588" s="49"/>
    </row>
    <row r="589" ht="30.0" customHeight="1">
      <c r="H589" s="49"/>
      <c r="I589" s="38"/>
      <c r="J589" s="36"/>
      <c r="K589" s="49"/>
      <c r="L589" s="49"/>
      <c r="M589" s="49"/>
    </row>
    <row r="590" ht="30.0" customHeight="1">
      <c r="H590" s="49"/>
      <c r="I590" s="38"/>
      <c r="J590" s="36"/>
      <c r="K590" s="49"/>
      <c r="L590" s="49"/>
      <c r="M590" s="49"/>
    </row>
    <row r="591" ht="30.0" customHeight="1">
      <c r="H591" s="49"/>
      <c r="I591" s="38"/>
      <c r="J591" s="36"/>
      <c r="K591" s="49"/>
      <c r="L591" s="49"/>
      <c r="M591" s="49"/>
    </row>
    <row r="592" ht="30.0" customHeight="1">
      <c r="H592" s="49"/>
      <c r="I592" s="38"/>
      <c r="J592" s="36"/>
      <c r="K592" s="49"/>
      <c r="L592" s="49"/>
      <c r="M592" s="49"/>
    </row>
    <row r="593" ht="30.0" customHeight="1">
      <c r="H593" s="49"/>
      <c r="I593" s="38"/>
      <c r="J593" s="36"/>
      <c r="K593" s="49"/>
      <c r="L593" s="49"/>
      <c r="M593" s="49"/>
    </row>
    <row r="594" ht="30.0" customHeight="1">
      <c r="H594" s="49"/>
      <c r="I594" s="38"/>
      <c r="J594" s="36"/>
      <c r="K594" s="49"/>
      <c r="L594" s="49"/>
      <c r="M594" s="49"/>
    </row>
    <row r="595" ht="30.0" customHeight="1">
      <c r="H595" s="49"/>
      <c r="I595" s="38"/>
      <c r="J595" s="36"/>
      <c r="K595" s="49"/>
      <c r="L595" s="49"/>
      <c r="M595" s="49"/>
    </row>
    <row r="596" ht="30.0" customHeight="1">
      <c r="H596" s="49"/>
      <c r="I596" s="38"/>
      <c r="J596" s="36"/>
      <c r="K596" s="49"/>
      <c r="L596" s="49"/>
      <c r="M596" s="49"/>
    </row>
    <row r="597" ht="30.0" customHeight="1">
      <c r="H597" s="49"/>
      <c r="I597" s="38"/>
      <c r="J597" s="36"/>
      <c r="K597" s="49"/>
      <c r="L597" s="49"/>
      <c r="M597" s="49"/>
    </row>
    <row r="598" ht="30.0" customHeight="1">
      <c r="H598" s="49"/>
      <c r="I598" s="38"/>
      <c r="J598" s="36"/>
      <c r="K598" s="49"/>
      <c r="L598" s="49"/>
      <c r="M598" s="49"/>
    </row>
    <row r="599" ht="30.0" customHeight="1">
      <c r="H599" s="49"/>
      <c r="I599" s="38"/>
      <c r="J599" s="36"/>
      <c r="K599" s="49"/>
      <c r="L599" s="49"/>
      <c r="M599" s="49"/>
    </row>
    <row r="600" ht="30.0" customHeight="1">
      <c r="H600" s="49"/>
      <c r="I600" s="38"/>
      <c r="J600" s="36"/>
      <c r="K600" s="49"/>
      <c r="L600" s="49"/>
      <c r="M600" s="49"/>
    </row>
    <row r="601" ht="30.0" customHeight="1">
      <c r="H601" s="49"/>
      <c r="I601" s="38"/>
      <c r="J601" s="36"/>
      <c r="K601" s="49"/>
      <c r="L601" s="49"/>
      <c r="M601" s="49"/>
    </row>
    <row r="602" ht="30.0" customHeight="1">
      <c r="H602" s="49"/>
      <c r="I602" s="38"/>
      <c r="J602" s="36"/>
      <c r="K602" s="49"/>
      <c r="L602" s="49"/>
      <c r="M602" s="49"/>
    </row>
    <row r="603" ht="30.0" customHeight="1">
      <c r="H603" s="49"/>
      <c r="I603" s="38"/>
      <c r="J603" s="36"/>
      <c r="K603" s="49"/>
      <c r="L603" s="49"/>
      <c r="M603" s="49"/>
    </row>
    <row r="604" ht="30.0" customHeight="1">
      <c r="H604" s="49"/>
      <c r="I604" s="38"/>
      <c r="J604" s="36"/>
      <c r="K604" s="49"/>
      <c r="L604" s="49"/>
      <c r="M604" s="49"/>
    </row>
    <row r="605" ht="30.0" customHeight="1">
      <c r="H605" s="49"/>
      <c r="I605" s="38"/>
      <c r="J605" s="36"/>
      <c r="K605" s="49"/>
      <c r="L605" s="49"/>
      <c r="M605" s="49"/>
    </row>
    <row r="606" ht="30.0" customHeight="1">
      <c r="H606" s="49"/>
      <c r="I606" s="38"/>
      <c r="J606" s="36"/>
      <c r="K606" s="49"/>
      <c r="L606" s="49"/>
      <c r="M606" s="49"/>
    </row>
    <row r="607" ht="30.0" customHeight="1">
      <c r="H607" s="49"/>
      <c r="I607" s="38"/>
      <c r="J607" s="36"/>
      <c r="K607" s="49"/>
      <c r="L607" s="49"/>
      <c r="M607" s="49"/>
    </row>
    <row r="608" ht="30.0" customHeight="1">
      <c r="H608" s="49"/>
      <c r="I608" s="38"/>
      <c r="J608" s="36"/>
      <c r="K608" s="49"/>
      <c r="L608" s="49"/>
      <c r="M608" s="49"/>
    </row>
    <row r="609" ht="30.0" customHeight="1">
      <c r="H609" s="49"/>
      <c r="I609" s="38"/>
      <c r="J609" s="36"/>
      <c r="K609" s="49"/>
      <c r="L609" s="49"/>
      <c r="M609" s="49"/>
    </row>
    <row r="610" ht="30.0" customHeight="1">
      <c r="H610" s="49"/>
      <c r="I610" s="38"/>
      <c r="J610" s="36"/>
      <c r="K610" s="49"/>
      <c r="L610" s="49"/>
      <c r="M610" s="49"/>
    </row>
    <row r="611" ht="30.0" customHeight="1">
      <c r="H611" s="49"/>
      <c r="I611" s="38"/>
      <c r="J611" s="36"/>
      <c r="K611" s="49"/>
      <c r="L611" s="49"/>
      <c r="M611" s="49"/>
    </row>
    <row r="612" ht="30.0" customHeight="1">
      <c r="H612" s="49"/>
      <c r="I612" s="38"/>
      <c r="J612" s="36"/>
      <c r="K612" s="49"/>
      <c r="L612" s="49"/>
      <c r="M612" s="49"/>
    </row>
    <row r="613" ht="30.0" customHeight="1">
      <c r="H613" s="49"/>
      <c r="I613" s="38"/>
      <c r="J613" s="36"/>
      <c r="K613" s="49"/>
      <c r="L613" s="49"/>
      <c r="M613" s="49"/>
    </row>
    <row r="614" ht="30.0" customHeight="1">
      <c r="H614" s="49"/>
      <c r="I614" s="38"/>
      <c r="J614" s="36"/>
      <c r="K614" s="49"/>
      <c r="L614" s="49"/>
      <c r="M614" s="49"/>
    </row>
    <row r="615" ht="30.0" customHeight="1">
      <c r="H615" s="49"/>
      <c r="I615" s="38"/>
      <c r="J615" s="36"/>
      <c r="K615" s="49"/>
      <c r="L615" s="49"/>
      <c r="M615" s="49"/>
    </row>
    <row r="616" ht="30.0" customHeight="1">
      <c r="H616" s="49"/>
      <c r="I616" s="38"/>
      <c r="J616" s="36"/>
      <c r="K616" s="49"/>
      <c r="L616" s="49"/>
      <c r="M616" s="49"/>
    </row>
    <row r="617" ht="30.0" customHeight="1">
      <c r="H617" s="49"/>
      <c r="I617" s="38"/>
      <c r="J617" s="36"/>
      <c r="K617" s="49"/>
      <c r="L617" s="49"/>
      <c r="M617" s="49"/>
    </row>
    <row r="618" ht="30.0" customHeight="1">
      <c r="H618" s="49"/>
      <c r="I618" s="38"/>
      <c r="J618" s="36"/>
      <c r="K618" s="49"/>
      <c r="L618" s="49"/>
      <c r="M618" s="49"/>
    </row>
    <row r="619" ht="30.0" customHeight="1">
      <c r="H619" s="49"/>
      <c r="I619" s="38"/>
      <c r="J619" s="36"/>
      <c r="K619" s="49"/>
      <c r="L619" s="49"/>
      <c r="M619" s="49"/>
    </row>
    <row r="620" ht="30.0" customHeight="1">
      <c r="H620" s="49"/>
      <c r="I620" s="38"/>
      <c r="J620" s="36"/>
      <c r="K620" s="49"/>
      <c r="L620" s="49"/>
      <c r="M620" s="49"/>
    </row>
    <row r="621" ht="30.0" customHeight="1">
      <c r="H621" s="49"/>
      <c r="I621" s="38"/>
      <c r="J621" s="36"/>
      <c r="K621" s="49"/>
      <c r="L621" s="49"/>
      <c r="M621" s="49"/>
    </row>
    <row r="622" ht="30.0" customHeight="1">
      <c r="H622" s="49"/>
      <c r="I622" s="38"/>
      <c r="J622" s="36"/>
      <c r="K622" s="49"/>
      <c r="L622" s="49"/>
      <c r="M622" s="49"/>
    </row>
    <row r="623" ht="30.0" customHeight="1">
      <c r="H623" s="49"/>
      <c r="I623" s="38"/>
      <c r="J623" s="36"/>
      <c r="K623" s="49"/>
      <c r="L623" s="49"/>
      <c r="M623" s="49"/>
    </row>
    <row r="624" ht="30.0" customHeight="1">
      <c r="H624" s="49"/>
      <c r="I624" s="38"/>
      <c r="J624" s="36"/>
      <c r="K624" s="49"/>
      <c r="L624" s="49"/>
      <c r="M624" s="49"/>
    </row>
    <row r="625" ht="30.0" customHeight="1">
      <c r="H625" s="49"/>
      <c r="I625" s="38"/>
      <c r="J625" s="36"/>
      <c r="K625" s="49"/>
      <c r="L625" s="49"/>
      <c r="M625" s="49"/>
    </row>
    <row r="626" ht="30.0" customHeight="1">
      <c r="H626" s="49"/>
      <c r="I626" s="38"/>
      <c r="J626" s="36"/>
      <c r="K626" s="49"/>
      <c r="L626" s="49"/>
      <c r="M626" s="49"/>
    </row>
    <row r="627" ht="30.0" customHeight="1">
      <c r="H627" s="49"/>
      <c r="I627" s="38"/>
      <c r="J627" s="36"/>
      <c r="K627" s="49"/>
      <c r="L627" s="49"/>
      <c r="M627" s="49"/>
    </row>
    <row r="628" ht="30.0" customHeight="1">
      <c r="H628" s="49"/>
      <c r="I628" s="38"/>
      <c r="J628" s="36"/>
      <c r="K628" s="49"/>
      <c r="L628" s="49"/>
      <c r="M628" s="49"/>
    </row>
    <row r="629" ht="30.0" customHeight="1">
      <c r="H629" s="49"/>
      <c r="I629" s="38"/>
      <c r="J629" s="36"/>
      <c r="K629" s="49"/>
      <c r="L629" s="49"/>
      <c r="M629" s="49"/>
    </row>
    <row r="630" ht="30.0" customHeight="1">
      <c r="H630" s="49"/>
      <c r="I630" s="38"/>
      <c r="J630" s="36"/>
      <c r="K630" s="49"/>
      <c r="L630" s="49"/>
      <c r="M630" s="49"/>
    </row>
    <row r="631" ht="30.0" customHeight="1">
      <c r="H631" s="49"/>
      <c r="I631" s="38"/>
      <c r="J631" s="36"/>
      <c r="K631" s="49"/>
      <c r="L631" s="49"/>
      <c r="M631" s="49"/>
    </row>
    <row r="632" ht="30.0" customHeight="1">
      <c r="H632" s="49"/>
      <c r="I632" s="38"/>
      <c r="J632" s="36"/>
      <c r="K632" s="49"/>
      <c r="L632" s="49"/>
      <c r="M632" s="49"/>
    </row>
    <row r="633" ht="30.0" customHeight="1">
      <c r="H633" s="49"/>
      <c r="I633" s="38"/>
      <c r="J633" s="36"/>
      <c r="K633" s="49"/>
      <c r="L633" s="49"/>
      <c r="M633" s="49"/>
    </row>
    <row r="634" ht="30.0" customHeight="1">
      <c r="H634" s="49"/>
      <c r="I634" s="38"/>
      <c r="J634" s="36"/>
      <c r="K634" s="49"/>
      <c r="L634" s="49"/>
      <c r="M634" s="49"/>
    </row>
    <row r="635" ht="30.0" customHeight="1">
      <c r="H635" s="49"/>
      <c r="I635" s="38"/>
      <c r="J635" s="36"/>
      <c r="K635" s="49"/>
      <c r="L635" s="49"/>
      <c r="M635" s="49"/>
    </row>
    <row r="636" ht="30.0" customHeight="1">
      <c r="H636" s="49"/>
      <c r="I636" s="38"/>
      <c r="J636" s="36"/>
      <c r="K636" s="49"/>
      <c r="L636" s="49"/>
      <c r="M636" s="49"/>
    </row>
    <row r="637" ht="30.0" customHeight="1">
      <c r="H637" s="49"/>
      <c r="I637" s="38"/>
      <c r="J637" s="36"/>
      <c r="K637" s="49"/>
      <c r="L637" s="49"/>
      <c r="M637" s="49"/>
    </row>
    <row r="638" ht="30.0" customHeight="1">
      <c r="H638" s="49"/>
      <c r="I638" s="38"/>
      <c r="J638" s="36"/>
      <c r="K638" s="49"/>
      <c r="L638" s="49"/>
      <c r="M638" s="49"/>
    </row>
    <row r="639" ht="30.0" customHeight="1">
      <c r="H639" s="49"/>
      <c r="I639" s="38"/>
      <c r="J639" s="36"/>
      <c r="K639" s="49"/>
      <c r="L639" s="49"/>
      <c r="M639" s="49"/>
    </row>
    <row r="640" ht="30.0" customHeight="1">
      <c r="H640" s="49"/>
      <c r="I640" s="38"/>
      <c r="J640" s="36"/>
      <c r="K640" s="49"/>
      <c r="L640" s="49"/>
      <c r="M640" s="49"/>
    </row>
    <row r="641" ht="30.0" customHeight="1">
      <c r="H641" s="49"/>
      <c r="I641" s="38"/>
      <c r="J641" s="36"/>
      <c r="K641" s="49"/>
      <c r="L641" s="49"/>
      <c r="M641" s="49"/>
    </row>
    <row r="642" ht="30.0" customHeight="1">
      <c r="H642" s="49"/>
      <c r="I642" s="38"/>
      <c r="J642" s="36"/>
      <c r="K642" s="49"/>
      <c r="L642" s="49"/>
      <c r="M642" s="49"/>
    </row>
    <row r="643" ht="30.0" customHeight="1">
      <c r="H643" s="49"/>
      <c r="I643" s="38"/>
      <c r="J643" s="36"/>
      <c r="K643" s="49"/>
      <c r="L643" s="49"/>
      <c r="M643" s="49"/>
    </row>
    <row r="644" ht="30.0" customHeight="1">
      <c r="H644" s="49"/>
      <c r="I644" s="38"/>
      <c r="J644" s="36"/>
      <c r="K644" s="49"/>
      <c r="L644" s="49"/>
      <c r="M644" s="49"/>
    </row>
    <row r="645" ht="30.0" customHeight="1">
      <c r="H645" s="49"/>
      <c r="I645" s="38"/>
      <c r="J645" s="36"/>
      <c r="K645" s="49"/>
      <c r="L645" s="49"/>
      <c r="M645" s="49"/>
    </row>
    <row r="646" ht="30.0" customHeight="1">
      <c r="H646" s="49"/>
      <c r="I646" s="38"/>
      <c r="J646" s="36"/>
      <c r="K646" s="49"/>
      <c r="L646" s="49"/>
      <c r="M646" s="49"/>
    </row>
    <row r="647" ht="30.0" customHeight="1">
      <c r="H647" s="49"/>
      <c r="I647" s="38"/>
      <c r="J647" s="36"/>
      <c r="K647" s="49"/>
      <c r="L647" s="49"/>
      <c r="M647" s="49"/>
    </row>
    <row r="648" ht="30.0" customHeight="1">
      <c r="H648" s="49"/>
      <c r="I648" s="38"/>
      <c r="J648" s="36"/>
      <c r="K648" s="49"/>
      <c r="L648" s="49"/>
      <c r="M648" s="49"/>
    </row>
    <row r="649" ht="30.0" customHeight="1">
      <c r="H649" s="49"/>
      <c r="I649" s="38"/>
      <c r="J649" s="36"/>
      <c r="K649" s="49"/>
      <c r="L649" s="49"/>
      <c r="M649" s="49"/>
    </row>
    <row r="650" ht="30.0" customHeight="1">
      <c r="H650" s="49"/>
      <c r="I650" s="38"/>
      <c r="J650" s="36"/>
      <c r="K650" s="49"/>
      <c r="L650" s="49"/>
      <c r="M650" s="49"/>
    </row>
    <row r="651" ht="30.0" customHeight="1">
      <c r="H651" s="49"/>
      <c r="I651" s="38"/>
      <c r="J651" s="36"/>
      <c r="K651" s="49"/>
      <c r="L651" s="49"/>
      <c r="M651" s="49"/>
    </row>
    <row r="652" ht="30.0" customHeight="1">
      <c r="H652" s="49"/>
      <c r="I652" s="38"/>
      <c r="J652" s="36"/>
      <c r="K652" s="49"/>
      <c r="L652" s="49"/>
      <c r="M652" s="49"/>
    </row>
    <row r="653" ht="30.0" customHeight="1">
      <c r="H653" s="49"/>
      <c r="I653" s="38"/>
      <c r="J653" s="36"/>
      <c r="K653" s="49"/>
      <c r="L653" s="49"/>
      <c r="M653" s="49"/>
    </row>
    <row r="654" ht="30.0" customHeight="1">
      <c r="H654" s="49"/>
      <c r="I654" s="38"/>
      <c r="J654" s="36"/>
      <c r="K654" s="49"/>
      <c r="L654" s="49"/>
      <c r="M654" s="49"/>
    </row>
    <row r="655" ht="30.0" customHeight="1">
      <c r="H655" s="49"/>
      <c r="I655" s="38"/>
      <c r="J655" s="36"/>
      <c r="K655" s="49"/>
      <c r="L655" s="49"/>
      <c r="M655" s="49"/>
    </row>
    <row r="656" ht="30.0" customHeight="1">
      <c r="H656" s="49"/>
      <c r="I656" s="38"/>
      <c r="J656" s="36"/>
      <c r="K656" s="49"/>
      <c r="L656" s="49"/>
      <c r="M656" s="49"/>
    </row>
    <row r="657" ht="30.0" customHeight="1">
      <c r="H657" s="49"/>
      <c r="I657" s="38"/>
      <c r="J657" s="36"/>
      <c r="K657" s="49"/>
      <c r="L657" s="49"/>
      <c r="M657" s="49"/>
    </row>
    <row r="658" ht="30.0" customHeight="1">
      <c r="H658" s="49"/>
      <c r="I658" s="38"/>
      <c r="J658" s="36"/>
      <c r="K658" s="49"/>
      <c r="L658" s="49"/>
      <c r="M658" s="49"/>
    </row>
    <row r="659" ht="30.0" customHeight="1">
      <c r="H659" s="49"/>
      <c r="I659" s="38"/>
      <c r="J659" s="36"/>
      <c r="K659" s="49"/>
      <c r="L659" s="49"/>
      <c r="M659" s="49"/>
    </row>
    <row r="660" ht="30.0" customHeight="1">
      <c r="H660" s="49"/>
      <c r="I660" s="38"/>
      <c r="J660" s="36"/>
      <c r="K660" s="49"/>
      <c r="L660" s="49"/>
      <c r="M660" s="49"/>
    </row>
    <row r="661" ht="30.0" customHeight="1">
      <c r="H661" s="49"/>
      <c r="I661" s="38"/>
      <c r="J661" s="36"/>
      <c r="K661" s="49"/>
      <c r="L661" s="49"/>
      <c r="M661" s="49"/>
    </row>
    <row r="662" ht="30.0" customHeight="1">
      <c r="H662" s="49"/>
      <c r="I662" s="38"/>
      <c r="J662" s="36"/>
      <c r="K662" s="49"/>
      <c r="L662" s="49"/>
      <c r="M662" s="49"/>
    </row>
    <row r="663" ht="30.0" customHeight="1">
      <c r="H663" s="49"/>
      <c r="I663" s="38"/>
      <c r="J663" s="36"/>
      <c r="K663" s="49"/>
      <c r="L663" s="49"/>
      <c r="M663" s="49"/>
    </row>
    <row r="664" ht="30.0" customHeight="1">
      <c r="H664" s="49"/>
      <c r="I664" s="38"/>
      <c r="J664" s="36"/>
      <c r="K664" s="49"/>
      <c r="L664" s="49"/>
      <c r="M664" s="49"/>
    </row>
    <row r="665" ht="30.0" customHeight="1">
      <c r="H665" s="49"/>
      <c r="I665" s="38"/>
      <c r="J665" s="36"/>
      <c r="K665" s="49"/>
      <c r="L665" s="49"/>
      <c r="M665" s="49"/>
    </row>
    <row r="666" ht="30.0" customHeight="1">
      <c r="H666" s="49"/>
      <c r="I666" s="38"/>
      <c r="J666" s="36"/>
      <c r="K666" s="49"/>
      <c r="L666" s="49"/>
      <c r="M666" s="49"/>
    </row>
    <row r="667" ht="30.0" customHeight="1">
      <c r="H667" s="49"/>
      <c r="I667" s="38"/>
      <c r="J667" s="36"/>
      <c r="K667" s="49"/>
      <c r="L667" s="49"/>
      <c r="M667" s="49"/>
    </row>
    <row r="668" ht="30.0" customHeight="1">
      <c r="H668" s="49"/>
      <c r="I668" s="38"/>
      <c r="J668" s="36"/>
      <c r="K668" s="49"/>
      <c r="L668" s="49"/>
      <c r="M668" s="49"/>
    </row>
    <row r="669" ht="30.0" customHeight="1">
      <c r="H669" s="49"/>
      <c r="I669" s="38"/>
      <c r="J669" s="36"/>
      <c r="K669" s="49"/>
      <c r="L669" s="49"/>
      <c r="M669" s="49"/>
    </row>
    <row r="670" ht="30.0" customHeight="1">
      <c r="H670" s="49"/>
      <c r="I670" s="38"/>
      <c r="J670" s="36"/>
      <c r="K670" s="49"/>
      <c r="L670" s="49"/>
      <c r="M670" s="49"/>
    </row>
    <row r="671" ht="30.0" customHeight="1">
      <c r="H671" s="49"/>
      <c r="I671" s="38"/>
      <c r="J671" s="36"/>
      <c r="K671" s="49"/>
      <c r="L671" s="49"/>
      <c r="M671" s="49"/>
    </row>
    <row r="672" ht="30.0" customHeight="1">
      <c r="H672" s="49"/>
      <c r="I672" s="38"/>
      <c r="J672" s="36"/>
      <c r="K672" s="49"/>
      <c r="L672" s="49"/>
      <c r="M672" s="49"/>
    </row>
    <row r="673" ht="30.0" customHeight="1">
      <c r="H673" s="49"/>
      <c r="I673" s="38"/>
      <c r="J673" s="36"/>
      <c r="K673" s="49"/>
      <c r="L673" s="49"/>
      <c r="M673" s="49"/>
    </row>
    <row r="674" ht="30.0" customHeight="1">
      <c r="H674" s="49"/>
      <c r="I674" s="38"/>
      <c r="J674" s="36"/>
      <c r="K674" s="49"/>
      <c r="L674" s="49"/>
      <c r="M674" s="49"/>
    </row>
    <row r="675" ht="30.0" customHeight="1">
      <c r="H675" s="49"/>
      <c r="I675" s="38"/>
      <c r="J675" s="36"/>
      <c r="K675" s="49"/>
      <c r="L675" s="49"/>
      <c r="M675" s="49"/>
    </row>
    <row r="676" ht="30.0" customHeight="1">
      <c r="H676" s="49"/>
      <c r="I676" s="38"/>
      <c r="J676" s="36"/>
      <c r="K676" s="49"/>
      <c r="L676" s="49"/>
      <c r="M676" s="49"/>
    </row>
    <row r="677" ht="30.0" customHeight="1">
      <c r="H677" s="49"/>
      <c r="I677" s="38"/>
      <c r="J677" s="36"/>
      <c r="K677" s="49"/>
      <c r="L677" s="49"/>
      <c r="M677" s="49"/>
    </row>
    <row r="678" ht="30.0" customHeight="1">
      <c r="H678" s="49"/>
      <c r="I678" s="38"/>
      <c r="J678" s="36"/>
      <c r="K678" s="49"/>
      <c r="L678" s="49"/>
      <c r="M678" s="49"/>
    </row>
    <row r="679" ht="30.0" customHeight="1">
      <c r="H679" s="49"/>
      <c r="I679" s="38"/>
      <c r="J679" s="36"/>
      <c r="K679" s="49"/>
      <c r="L679" s="49"/>
      <c r="M679" s="49"/>
    </row>
    <row r="680" ht="30.0" customHeight="1">
      <c r="H680" s="49"/>
      <c r="I680" s="38"/>
      <c r="J680" s="36"/>
      <c r="K680" s="49"/>
      <c r="L680" s="49"/>
      <c r="M680" s="49"/>
    </row>
    <row r="681" ht="30.0" customHeight="1">
      <c r="H681" s="49"/>
      <c r="I681" s="38"/>
      <c r="J681" s="36"/>
      <c r="K681" s="49"/>
      <c r="L681" s="49"/>
      <c r="M681" s="49"/>
    </row>
    <row r="682" ht="30.0" customHeight="1">
      <c r="H682" s="49"/>
      <c r="I682" s="38"/>
      <c r="J682" s="36"/>
      <c r="K682" s="49"/>
      <c r="L682" s="49"/>
      <c r="M682" s="49"/>
    </row>
    <row r="683" ht="30.0" customHeight="1">
      <c r="H683" s="49"/>
      <c r="I683" s="38"/>
      <c r="J683" s="36"/>
      <c r="K683" s="49"/>
      <c r="L683" s="49"/>
      <c r="M683" s="49"/>
    </row>
    <row r="684" ht="30.0" customHeight="1">
      <c r="H684" s="49"/>
      <c r="I684" s="38"/>
      <c r="J684" s="36"/>
      <c r="K684" s="49"/>
      <c r="L684" s="49"/>
      <c r="M684" s="49"/>
    </row>
    <row r="685" ht="30.0" customHeight="1">
      <c r="H685" s="49"/>
      <c r="I685" s="38"/>
      <c r="J685" s="36"/>
      <c r="K685" s="49"/>
      <c r="L685" s="49"/>
      <c r="M685" s="49"/>
    </row>
    <row r="686" ht="30.0" customHeight="1">
      <c r="H686" s="49"/>
      <c r="I686" s="38"/>
      <c r="J686" s="36"/>
      <c r="K686" s="49"/>
      <c r="L686" s="49"/>
      <c r="M686" s="49"/>
    </row>
    <row r="687" ht="30.0" customHeight="1">
      <c r="H687" s="49"/>
      <c r="I687" s="38"/>
      <c r="J687" s="36"/>
      <c r="K687" s="49"/>
      <c r="L687" s="49"/>
      <c r="M687" s="49"/>
    </row>
    <row r="688" ht="30.0" customHeight="1">
      <c r="H688" s="49"/>
      <c r="I688" s="38"/>
      <c r="J688" s="36"/>
      <c r="K688" s="49"/>
      <c r="L688" s="49"/>
      <c r="M688" s="49"/>
    </row>
    <row r="689" ht="30.0" customHeight="1">
      <c r="H689" s="49"/>
      <c r="I689" s="38"/>
      <c r="J689" s="36"/>
      <c r="K689" s="49"/>
      <c r="L689" s="49"/>
      <c r="M689" s="49"/>
    </row>
    <row r="690" ht="30.0" customHeight="1">
      <c r="H690" s="49"/>
      <c r="I690" s="38"/>
      <c r="J690" s="36"/>
      <c r="K690" s="49"/>
      <c r="L690" s="49"/>
      <c r="M690" s="49"/>
    </row>
    <row r="691" ht="30.0" customHeight="1">
      <c r="H691" s="49"/>
      <c r="I691" s="38"/>
      <c r="J691" s="36"/>
      <c r="K691" s="49"/>
      <c r="L691" s="49"/>
      <c r="M691" s="49"/>
    </row>
    <row r="692" ht="30.0" customHeight="1">
      <c r="H692" s="49"/>
      <c r="I692" s="38"/>
      <c r="J692" s="36"/>
      <c r="K692" s="49"/>
      <c r="L692" s="49"/>
      <c r="M692" s="49"/>
    </row>
    <row r="693" ht="30.0" customHeight="1">
      <c r="H693" s="49"/>
      <c r="I693" s="38"/>
      <c r="J693" s="36"/>
      <c r="K693" s="49"/>
      <c r="L693" s="49"/>
      <c r="M693" s="49"/>
    </row>
    <row r="694" ht="30.0" customHeight="1">
      <c r="H694" s="49"/>
      <c r="I694" s="38"/>
      <c r="J694" s="36"/>
      <c r="K694" s="49"/>
      <c r="L694" s="49"/>
      <c r="M694" s="49"/>
    </row>
    <row r="695" ht="30.0" customHeight="1">
      <c r="H695" s="49"/>
      <c r="I695" s="38"/>
      <c r="J695" s="36"/>
      <c r="K695" s="49"/>
      <c r="L695" s="49"/>
      <c r="M695" s="49"/>
    </row>
    <row r="696" ht="30.0" customHeight="1">
      <c r="H696" s="49"/>
      <c r="I696" s="38"/>
      <c r="J696" s="36"/>
      <c r="K696" s="49"/>
      <c r="L696" s="49"/>
      <c r="M696" s="49"/>
    </row>
    <row r="697" ht="30.0" customHeight="1">
      <c r="H697" s="49"/>
      <c r="I697" s="38"/>
      <c r="J697" s="36"/>
      <c r="K697" s="49"/>
      <c r="L697" s="49"/>
      <c r="M697" s="49"/>
    </row>
    <row r="698" ht="30.0" customHeight="1">
      <c r="H698" s="49"/>
      <c r="I698" s="38"/>
      <c r="J698" s="36"/>
      <c r="K698" s="49"/>
      <c r="L698" s="49"/>
      <c r="M698" s="49"/>
    </row>
    <row r="699" ht="30.0" customHeight="1">
      <c r="H699" s="49"/>
      <c r="I699" s="38"/>
      <c r="J699" s="36"/>
      <c r="K699" s="49"/>
      <c r="L699" s="49"/>
      <c r="M699" s="49"/>
    </row>
    <row r="700" ht="30.0" customHeight="1">
      <c r="H700" s="49"/>
      <c r="I700" s="38"/>
      <c r="J700" s="36"/>
      <c r="K700" s="49"/>
      <c r="L700" s="49"/>
      <c r="M700" s="49"/>
    </row>
    <row r="701" ht="30.0" customHeight="1">
      <c r="H701" s="49"/>
      <c r="I701" s="38"/>
      <c r="J701" s="36"/>
      <c r="K701" s="49"/>
      <c r="L701" s="49"/>
      <c r="M701" s="49"/>
    </row>
    <row r="702" ht="30.0" customHeight="1">
      <c r="H702" s="49"/>
      <c r="I702" s="38"/>
      <c r="J702" s="36"/>
      <c r="K702" s="49"/>
      <c r="L702" s="49"/>
      <c r="M702" s="49"/>
    </row>
    <row r="703" ht="30.0" customHeight="1">
      <c r="H703" s="49"/>
      <c r="I703" s="38"/>
      <c r="J703" s="36"/>
      <c r="K703" s="49"/>
      <c r="L703" s="49"/>
      <c r="M703" s="49"/>
    </row>
    <row r="704" ht="30.0" customHeight="1">
      <c r="H704" s="49"/>
      <c r="I704" s="38"/>
      <c r="J704" s="36"/>
      <c r="K704" s="49"/>
      <c r="L704" s="49"/>
      <c r="M704" s="49"/>
    </row>
    <row r="705" ht="30.0" customHeight="1">
      <c r="H705" s="49"/>
      <c r="I705" s="38"/>
      <c r="J705" s="36"/>
      <c r="K705" s="49"/>
      <c r="L705" s="49"/>
      <c r="M705" s="49"/>
    </row>
    <row r="706" ht="30.0" customHeight="1">
      <c r="H706" s="49"/>
      <c r="I706" s="38"/>
      <c r="J706" s="36"/>
      <c r="K706" s="49"/>
      <c r="L706" s="49"/>
      <c r="M706" s="49"/>
    </row>
    <row r="707" ht="30.0" customHeight="1">
      <c r="H707" s="49"/>
      <c r="I707" s="38"/>
      <c r="J707" s="36"/>
      <c r="K707" s="49"/>
      <c r="L707" s="49"/>
      <c r="M707" s="49"/>
    </row>
    <row r="708" ht="30.0" customHeight="1">
      <c r="H708" s="49"/>
      <c r="I708" s="38"/>
      <c r="J708" s="36"/>
      <c r="K708" s="49"/>
      <c r="L708" s="49"/>
      <c r="M708" s="49"/>
    </row>
    <row r="709" ht="30.0" customHeight="1">
      <c r="H709" s="49"/>
      <c r="I709" s="38"/>
      <c r="J709" s="36"/>
      <c r="K709" s="49"/>
      <c r="L709" s="49"/>
      <c r="M709" s="49"/>
    </row>
    <row r="710" ht="30.0" customHeight="1">
      <c r="H710" s="49"/>
      <c r="I710" s="38"/>
      <c r="J710" s="36"/>
      <c r="K710" s="49"/>
      <c r="L710" s="49"/>
      <c r="M710" s="49"/>
    </row>
    <row r="711" ht="30.0" customHeight="1">
      <c r="H711" s="49"/>
      <c r="I711" s="38"/>
      <c r="J711" s="36"/>
      <c r="K711" s="49"/>
      <c r="L711" s="49"/>
      <c r="M711" s="49"/>
    </row>
    <row r="712" ht="30.0" customHeight="1">
      <c r="H712" s="49"/>
      <c r="I712" s="38"/>
      <c r="J712" s="36"/>
      <c r="K712" s="49"/>
      <c r="L712" s="49"/>
      <c r="M712" s="49"/>
    </row>
    <row r="713" ht="30.0" customHeight="1">
      <c r="H713" s="49"/>
      <c r="I713" s="38"/>
      <c r="J713" s="36"/>
      <c r="K713" s="49"/>
      <c r="L713" s="49"/>
      <c r="M713" s="49"/>
    </row>
    <row r="714" ht="30.0" customHeight="1">
      <c r="H714" s="49"/>
      <c r="I714" s="38"/>
      <c r="J714" s="36"/>
      <c r="K714" s="49"/>
      <c r="L714" s="49"/>
      <c r="M714" s="49"/>
    </row>
    <row r="715" ht="30.0" customHeight="1">
      <c r="H715" s="49"/>
      <c r="I715" s="38"/>
      <c r="J715" s="36"/>
      <c r="K715" s="49"/>
      <c r="L715" s="49"/>
      <c r="M715" s="49"/>
    </row>
    <row r="716" ht="30.0" customHeight="1">
      <c r="H716" s="49"/>
      <c r="I716" s="38"/>
      <c r="J716" s="36"/>
      <c r="K716" s="49"/>
      <c r="L716" s="49"/>
      <c r="M716" s="49"/>
    </row>
    <row r="717" ht="30.0" customHeight="1">
      <c r="H717" s="49"/>
      <c r="I717" s="38"/>
      <c r="J717" s="36"/>
      <c r="K717" s="49"/>
      <c r="L717" s="49"/>
      <c r="M717" s="49"/>
    </row>
    <row r="718" ht="30.0" customHeight="1">
      <c r="H718" s="49"/>
      <c r="I718" s="38"/>
      <c r="J718" s="36"/>
      <c r="K718" s="49"/>
      <c r="L718" s="49"/>
      <c r="M718" s="49"/>
    </row>
    <row r="719" ht="30.0" customHeight="1">
      <c r="H719" s="49"/>
      <c r="I719" s="38"/>
      <c r="J719" s="36"/>
      <c r="K719" s="49"/>
      <c r="L719" s="49"/>
      <c r="M719" s="49"/>
    </row>
    <row r="720" ht="30.0" customHeight="1">
      <c r="H720" s="49"/>
      <c r="I720" s="38"/>
      <c r="J720" s="36"/>
      <c r="K720" s="49"/>
      <c r="L720" s="49"/>
      <c r="M720" s="49"/>
    </row>
    <row r="721" ht="30.0" customHeight="1">
      <c r="H721" s="49"/>
      <c r="I721" s="38"/>
      <c r="J721" s="36"/>
      <c r="K721" s="49"/>
      <c r="L721" s="49"/>
      <c r="M721" s="49"/>
    </row>
    <row r="722" ht="30.0" customHeight="1">
      <c r="H722" s="49"/>
      <c r="I722" s="38"/>
      <c r="J722" s="36"/>
      <c r="K722" s="49"/>
      <c r="L722" s="49"/>
      <c r="M722" s="49"/>
    </row>
    <row r="723" ht="30.0" customHeight="1">
      <c r="H723" s="49"/>
      <c r="I723" s="38"/>
      <c r="J723" s="36"/>
      <c r="K723" s="49"/>
      <c r="L723" s="49"/>
      <c r="M723" s="49"/>
    </row>
    <row r="724" ht="30.0" customHeight="1">
      <c r="H724" s="49"/>
      <c r="I724" s="38"/>
      <c r="J724" s="36"/>
      <c r="K724" s="49"/>
      <c r="L724" s="49"/>
      <c r="M724" s="49"/>
    </row>
    <row r="725" ht="30.0" customHeight="1">
      <c r="H725" s="49"/>
      <c r="I725" s="38"/>
      <c r="J725" s="36"/>
      <c r="K725" s="49"/>
      <c r="L725" s="49"/>
      <c r="M725" s="49"/>
    </row>
    <row r="726" ht="30.0" customHeight="1">
      <c r="H726" s="49"/>
      <c r="I726" s="38"/>
      <c r="J726" s="36"/>
      <c r="K726" s="49"/>
      <c r="L726" s="49"/>
      <c r="M726" s="49"/>
    </row>
    <row r="727" ht="30.0" customHeight="1">
      <c r="H727" s="49"/>
      <c r="I727" s="38"/>
      <c r="J727" s="36"/>
      <c r="K727" s="49"/>
      <c r="L727" s="49"/>
      <c r="M727" s="49"/>
    </row>
    <row r="728" ht="30.0" customHeight="1">
      <c r="H728" s="49"/>
      <c r="I728" s="38"/>
      <c r="J728" s="36"/>
      <c r="K728" s="49"/>
      <c r="L728" s="49"/>
      <c r="M728" s="49"/>
    </row>
    <row r="729" ht="30.0" customHeight="1">
      <c r="H729" s="49"/>
      <c r="I729" s="38"/>
      <c r="J729" s="36"/>
      <c r="K729" s="49"/>
      <c r="L729" s="49"/>
      <c r="M729" s="49"/>
    </row>
    <row r="730" ht="30.0" customHeight="1">
      <c r="H730" s="49"/>
      <c r="I730" s="38"/>
      <c r="J730" s="36"/>
      <c r="K730" s="49"/>
      <c r="L730" s="49"/>
      <c r="M730" s="49"/>
    </row>
    <row r="731" ht="30.0" customHeight="1">
      <c r="H731" s="49"/>
      <c r="I731" s="38"/>
      <c r="J731" s="36"/>
      <c r="K731" s="49"/>
      <c r="L731" s="49"/>
      <c r="M731" s="49"/>
    </row>
    <row r="732" ht="30.0" customHeight="1">
      <c r="H732" s="49"/>
      <c r="I732" s="38"/>
      <c r="J732" s="36"/>
      <c r="K732" s="49"/>
      <c r="L732" s="49"/>
      <c r="M732" s="49"/>
    </row>
    <row r="733" ht="30.0" customHeight="1">
      <c r="H733" s="49"/>
      <c r="I733" s="38"/>
      <c r="J733" s="36"/>
      <c r="K733" s="49"/>
      <c r="L733" s="49"/>
      <c r="M733" s="49"/>
    </row>
    <row r="734" ht="30.0" customHeight="1">
      <c r="H734" s="49"/>
      <c r="I734" s="38"/>
      <c r="J734" s="36"/>
      <c r="K734" s="49"/>
      <c r="L734" s="49"/>
      <c r="M734" s="49"/>
    </row>
    <row r="735" ht="30.0" customHeight="1">
      <c r="H735" s="49"/>
      <c r="I735" s="38"/>
      <c r="J735" s="36"/>
      <c r="K735" s="49"/>
      <c r="L735" s="49"/>
      <c r="M735" s="49"/>
    </row>
    <row r="736" ht="30.0" customHeight="1">
      <c r="H736" s="49"/>
      <c r="I736" s="38"/>
      <c r="J736" s="36"/>
      <c r="K736" s="49"/>
      <c r="L736" s="49"/>
      <c r="M736" s="49"/>
    </row>
    <row r="737" ht="30.0" customHeight="1">
      <c r="H737" s="49"/>
      <c r="I737" s="38"/>
      <c r="J737" s="36"/>
      <c r="K737" s="49"/>
      <c r="L737" s="49"/>
      <c r="M737" s="49"/>
    </row>
    <row r="738" ht="30.0" customHeight="1">
      <c r="H738" s="49"/>
      <c r="I738" s="38"/>
      <c r="J738" s="36"/>
      <c r="K738" s="49"/>
      <c r="L738" s="49"/>
      <c r="M738" s="49"/>
    </row>
    <row r="739" ht="30.0" customHeight="1">
      <c r="H739" s="49"/>
      <c r="I739" s="38"/>
      <c r="J739" s="36"/>
      <c r="K739" s="49"/>
      <c r="L739" s="49"/>
      <c r="M739" s="49"/>
    </row>
    <row r="740" ht="30.0" customHeight="1">
      <c r="H740" s="49"/>
      <c r="I740" s="38"/>
      <c r="J740" s="36"/>
      <c r="K740" s="49"/>
      <c r="L740" s="49"/>
      <c r="M740" s="49"/>
    </row>
    <row r="741" ht="30.0" customHeight="1">
      <c r="H741" s="49"/>
      <c r="I741" s="38"/>
      <c r="J741" s="36"/>
      <c r="K741" s="49"/>
      <c r="L741" s="49"/>
      <c r="M741" s="49"/>
    </row>
    <row r="742" ht="30.0" customHeight="1">
      <c r="H742" s="49"/>
      <c r="I742" s="38"/>
      <c r="J742" s="36"/>
      <c r="K742" s="49"/>
      <c r="L742" s="49"/>
      <c r="M742" s="49"/>
    </row>
    <row r="743" ht="30.0" customHeight="1">
      <c r="H743" s="49"/>
      <c r="I743" s="38"/>
      <c r="J743" s="36"/>
      <c r="K743" s="49"/>
      <c r="L743" s="49"/>
      <c r="M743" s="49"/>
    </row>
    <row r="744" ht="30.0" customHeight="1">
      <c r="H744" s="49"/>
      <c r="I744" s="38"/>
      <c r="J744" s="36"/>
      <c r="K744" s="49"/>
      <c r="L744" s="49"/>
      <c r="M744" s="49"/>
    </row>
    <row r="745" ht="30.0" customHeight="1">
      <c r="H745" s="49"/>
      <c r="I745" s="38"/>
      <c r="J745" s="36"/>
      <c r="K745" s="49"/>
      <c r="L745" s="49"/>
      <c r="M745" s="49"/>
    </row>
    <row r="746" ht="30.0" customHeight="1">
      <c r="H746" s="49"/>
      <c r="I746" s="38"/>
      <c r="J746" s="36"/>
      <c r="K746" s="49"/>
      <c r="L746" s="49"/>
      <c r="M746" s="49"/>
    </row>
    <row r="747" ht="30.0" customHeight="1">
      <c r="H747" s="49"/>
      <c r="I747" s="38"/>
      <c r="J747" s="36"/>
      <c r="K747" s="49"/>
      <c r="L747" s="49"/>
      <c r="M747" s="49"/>
    </row>
    <row r="748" ht="30.0" customHeight="1">
      <c r="H748" s="49"/>
      <c r="I748" s="38"/>
      <c r="J748" s="36"/>
      <c r="K748" s="49"/>
      <c r="L748" s="49"/>
      <c r="M748" s="49"/>
    </row>
    <row r="749" ht="30.0" customHeight="1">
      <c r="H749" s="49"/>
      <c r="I749" s="38"/>
      <c r="J749" s="36"/>
      <c r="K749" s="49"/>
      <c r="L749" s="49"/>
      <c r="M749" s="49"/>
    </row>
    <row r="750" ht="30.0" customHeight="1">
      <c r="H750" s="49"/>
      <c r="I750" s="38"/>
      <c r="J750" s="36"/>
      <c r="K750" s="49"/>
      <c r="L750" s="49"/>
      <c r="M750" s="49"/>
    </row>
    <row r="751" ht="30.0" customHeight="1">
      <c r="H751" s="49"/>
      <c r="I751" s="38"/>
      <c r="J751" s="36"/>
      <c r="K751" s="49"/>
      <c r="L751" s="49"/>
      <c r="M751" s="49"/>
    </row>
    <row r="752" ht="30.0" customHeight="1">
      <c r="H752" s="49"/>
      <c r="I752" s="38"/>
      <c r="J752" s="36"/>
      <c r="K752" s="49"/>
      <c r="L752" s="49"/>
      <c r="M752" s="49"/>
    </row>
    <row r="753" ht="30.0" customHeight="1">
      <c r="H753" s="49"/>
      <c r="I753" s="38"/>
      <c r="J753" s="36"/>
      <c r="K753" s="49"/>
      <c r="L753" s="49"/>
      <c r="M753" s="49"/>
    </row>
    <row r="754" ht="30.0" customHeight="1">
      <c r="H754" s="49"/>
      <c r="I754" s="38"/>
      <c r="J754" s="36"/>
      <c r="K754" s="49"/>
      <c r="L754" s="49"/>
      <c r="M754" s="49"/>
    </row>
    <row r="755" ht="30.0" customHeight="1">
      <c r="H755" s="49"/>
      <c r="I755" s="38"/>
      <c r="J755" s="36"/>
      <c r="K755" s="49"/>
      <c r="L755" s="49"/>
      <c r="M755" s="49"/>
    </row>
    <row r="756" ht="30.0" customHeight="1">
      <c r="H756" s="49"/>
      <c r="I756" s="38"/>
      <c r="J756" s="36"/>
      <c r="K756" s="49"/>
      <c r="L756" s="49"/>
      <c r="M756" s="49"/>
    </row>
    <row r="757" ht="30.0" customHeight="1">
      <c r="H757" s="49"/>
      <c r="I757" s="38"/>
      <c r="J757" s="36"/>
      <c r="K757" s="49"/>
      <c r="L757" s="49"/>
      <c r="M757" s="49"/>
    </row>
    <row r="758" ht="30.0" customHeight="1">
      <c r="H758" s="49"/>
      <c r="I758" s="38"/>
      <c r="J758" s="36"/>
      <c r="K758" s="49"/>
      <c r="L758" s="49"/>
      <c r="M758" s="49"/>
    </row>
    <row r="759" ht="30.0" customHeight="1">
      <c r="H759" s="49"/>
      <c r="I759" s="38"/>
      <c r="J759" s="36"/>
      <c r="K759" s="49"/>
      <c r="L759" s="49"/>
      <c r="M759" s="49"/>
    </row>
    <row r="760" ht="30.0" customHeight="1">
      <c r="H760" s="49"/>
      <c r="I760" s="38"/>
      <c r="J760" s="36"/>
      <c r="K760" s="49"/>
      <c r="L760" s="49"/>
      <c r="M760" s="49"/>
    </row>
    <row r="761" ht="30.0" customHeight="1">
      <c r="H761" s="49"/>
      <c r="I761" s="38"/>
      <c r="J761" s="36"/>
      <c r="K761" s="49"/>
      <c r="L761" s="49"/>
      <c r="M761" s="49"/>
    </row>
    <row r="762" ht="30.0" customHeight="1">
      <c r="H762" s="49"/>
      <c r="I762" s="38"/>
      <c r="J762" s="36"/>
      <c r="K762" s="49"/>
      <c r="L762" s="49"/>
      <c r="M762" s="49"/>
    </row>
    <row r="763" ht="30.0" customHeight="1">
      <c r="H763" s="49"/>
      <c r="I763" s="38"/>
      <c r="J763" s="36"/>
      <c r="K763" s="49"/>
      <c r="L763" s="49"/>
      <c r="M763" s="49"/>
    </row>
    <row r="764" ht="30.0" customHeight="1">
      <c r="H764" s="49"/>
      <c r="I764" s="38"/>
      <c r="J764" s="36"/>
      <c r="K764" s="49"/>
      <c r="L764" s="49"/>
      <c r="M764" s="49"/>
    </row>
    <row r="765" ht="30.0" customHeight="1">
      <c r="H765" s="49"/>
      <c r="I765" s="38"/>
      <c r="J765" s="36"/>
      <c r="K765" s="49"/>
      <c r="L765" s="49"/>
      <c r="M765" s="49"/>
    </row>
    <row r="766" ht="30.0" customHeight="1">
      <c r="H766" s="49"/>
      <c r="I766" s="38"/>
      <c r="J766" s="36"/>
      <c r="K766" s="49"/>
      <c r="L766" s="49"/>
      <c r="M766" s="49"/>
    </row>
    <row r="767" ht="30.0" customHeight="1">
      <c r="H767" s="49"/>
      <c r="I767" s="38"/>
      <c r="J767" s="36"/>
      <c r="K767" s="49"/>
      <c r="L767" s="49"/>
      <c r="M767" s="49"/>
    </row>
    <row r="768" ht="30.0" customHeight="1">
      <c r="H768" s="49"/>
      <c r="I768" s="38"/>
      <c r="J768" s="36"/>
      <c r="K768" s="49"/>
      <c r="L768" s="49"/>
      <c r="M768" s="49"/>
    </row>
    <row r="769" ht="30.0" customHeight="1">
      <c r="H769" s="49"/>
      <c r="I769" s="38"/>
      <c r="J769" s="36"/>
      <c r="K769" s="49"/>
      <c r="L769" s="49"/>
      <c r="M769" s="49"/>
    </row>
    <row r="770" ht="30.0" customHeight="1">
      <c r="H770" s="49"/>
      <c r="I770" s="38"/>
      <c r="J770" s="36"/>
      <c r="K770" s="49"/>
      <c r="L770" s="49"/>
      <c r="M770" s="49"/>
    </row>
    <row r="771" ht="30.0" customHeight="1">
      <c r="H771" s="49"/>
      <c r="I771" s="38"/>
      <c r="J771" s="36"/>
      <c r="K771" s="49"/>
      <c r="L771" s="49"/>
      <c r="M771" s="49"/>
    </row>
    <row r="772" ht="30.0" customHeight="1">
      <c r="H772" s="49"/>
      <c r="I772" s="38"/>
      <c r="J772" s="36"/>
      <c r="K772" s="49"/>
      <c r="L772" s="49"/>
      <c r="M772" s="49"/>
    </row>
    <row r="773" ht="30.0" customHeight="1">
      <c r="H773" s="49"/>
      <c r="I773" s="38"/>
      <c r="J773" s="36"/>
      <c r="K773" s="49"/>
      <c r="L773" s="49"/>
      <c r="M773" s="49"/>
    </row>
    <row r="774" ht="30.0" customHeight="1">
      <c r="H774" s="49"/>
      <c r="I774" s="38"/>
      <c r="J774" s="36"/>
      <c r="K774" s="49"/>
      <c r="L774" s="49"/>
      <c r="M774" s="49"/>
    </row>
    <row r="775" ht="30.0" customHeight="1">
      <c r="H775" s="49"/>
      <c r="I775" s="38"/>
      <c r="J775" s="36"/>
      <c r="K775" s="49"/>
      <c r="L775" s="49"/>
      <c r="M775" s="49"/>
    </row>
    <row r="776" ht="30.0" customHeight="1">
      <c r="H776" s="49"/>
      <c r="I776" s="38"/>
      <c r="J776" s="36"/>
      <c r="K776" s="49"/>
      <c r="L776" s="49"/>
      <c r="M776" s="49"/>
    </row>
    <row r="777" ht="30.0" customHeight="1">
      <c r="H777" s="49"/>
      <c r="I777" s="38"/>
      <c r="J777" s="36"/>
      <c r="K777" s="49"/>
      <c r="L777" s="49"/>
      <c r="M777" s="49"/>
    </row>
    <row r="778" ht="30.0" customHeight="1">
      <c r="H778" s="49"/>
      <c r="I778" s="38"/>
      <c r="J778" s="36"/>
      <c r="K778" s="49"/>
      <c r="L778" s="49"/>
      <c r="M778" s="49"/>
    </row>
    <row r="779" ht="30.0" customHeight="1">
      <c r="H779" s="49"/>
      <c r="I779" s="38"/>
      <c r="J779" s="36"/>
      <c r="K779" s="49"/>
      <c r="L779" s="49"/>
      <c r="M779" s="49"/>
    </row>
    <row r="780" ht="30.0" customHeight="1">
      <c r="H780" s="49"/>
      <c r="I780" s="38"/>
      <c r="J780" s="36"/>
      <c r="K780" s="49"/>
      <c r="L780" s="49"/>
      <c r="M780" s="49"/>
    </row>
    <row r="781" ht="30.0" customHeight="1">
      <c r="H781" s="49"/>
      <c r="I781" s="38"/>
      <c r="J781" s="36"/>
      <c r="K781" s="49"/>
      <c r="L781" s="49"/>
      <c r="M781" s="49"/>
    </row>
    <row r="782" ht="30.0" customHeight="1">
      <c r="H782" s="49"/>
      <c r="I782" s="38"/>
      <c r="J782" s="36"/>
      <c r="K782" s="49"/>
      <c r="L782" s="49"/>
      <c r="M782" s="49"/>
    </row>
    <row r="783" ht="30.0" customHeight="1">
      <c r="H783" s="49"/>
      <c r="I783" s="38"/>
      <c r="J783" s="36"/>
      <c r="K783" s="49"/>
      <c r="L783" s="49"/>
      <c r="M783" s="49"/>
    </row>
    <row r="784" ht="30.0" customHeight="1">
      <c r="H784" s="49"/>
      <c r="I784" s="38"/>
      <c r="J784" s="36"/>
      <c r="K784" s="49"/>
      <c r="L784" s="49"/>
      <c r="M784" s="49"/>
    </row>
    <row r="785" ht="30.0" customHeight="1">
      <c r="H785" s="49"/>
      <c r="I785" s="38"/>
      <c r="J785" s="36"/>
      <c r="K785" s="49"/>
      <c r="L785" s="49"/>
      <c r="M785" s="49"/>
    </row>
    <row r="786" ht="30.0" customHeight="1">
      <c r="H786" s="49"/>
      <c r="I786" s="38"/>
      <c r="J786" s="36"/>
      <c r="K786" s="49"/>
      <c r="L786" s="49"/>
      <c r="M786" s="49"/>
    </row>
    <row r="787" ht="30.0" customHeight="1">
      <c r="H787" s="49"/>
      <c r="I787" s="38"/>
      <c r="J787" s="36"/>
      <c r="K787" s="49"/>
      <c r="L787" s="49"/>
      <c r="M787" s="49"/>
    </row>
    <row r="788" ht="30.0" customHeight="1">
      <c r="H788" s="49"/>
      <c r="I788" s="38"/>
      <c r="J788" s="36"/>
      <c r="K788" s="49"/>
      <c r="L788" s="49"/>
      <c r="M788" s="49"/>
    </row>
    <row r="789" ht="30.0" customHeight="1">
      <c r="H789" s="49"/>
      <c r="I789" s="38"/>
      <c r="J789" s="36"/>
      <c r="K789" s="49"/>
      <c r="L789" s="49"/>
      <c r="M789" s="49"/>
    </row>
    <row r="790" ht="30.0" customHeight="1">
      <c r="H790" s="49"/>
      <c r="I790" s="38"/>
      <c r="J790" s="36"/>
      <c r="K790" s="49"/>
      <c r="L790" s="49"/>
      <c r="M790" s="49"/>
    </row>
    <row r="791" ht="30.0" customHeight="1">
      <c r="H791" s="49"/>
      <c r="I791" s="38"/>
      <c r="J791" s="36"/>
      <c r="K791" s="49"/>
      <c r="L791" s="49"/>
      <c r="M791" s="49"/>
    </row>
    <row r="792" ht="30.0" customHeight="1">
      <c r="H792" s="49"/>
      <c r="I792" s="38"/>
      <c r="J792" s="36"/>
      <c r="K792" s="49"/>
      <c r="L792" s="49"/>
      <c r="M792" s="49"/>
    </row>
    <row r="793" ht="30.0" customHeight="1">
      <c r="H793" s="49"/>
      <c r="I793" s="38"/>
      <c r="J793" s="36"/>
      <c r="K793" s="49"/>
      <c r="L793" s="49"/>
      <c r="M793" s="49"/>
    </row>
    <row r="794" ht="30.0" customHeight="1">
      <c r="H794" s="49"/>
      <c r="I794" s="38"/>
      <c r="J794" s="36"/>
      <c r="K794" s="49"/>
      <c r="L794" s="49"/>
      <c r="M794" s="49"/>
    </row>
    <row r="795" ht="30.0" customHeight="1">
      <c r="H795" s="49"/>
      <c r="I795" s="38"/>
      <c r="J795" s="36"/>
      <c r="K795" s="49"/>
      <c r="L795" s="49"/>
      <c r="M795" s="49"/>
    </row>
    <row r="796" ht="30.0" customHeight="1">
      <c r="H796" s="49"/>
      <c r="I796" s="38"/>
      <c r="J796" s="36"/>
      <c r="K796" s="49"/>
      <c r="L796" s="49"/>
      <c r="M796" s="49"/>
    </row>
    <row r="797" ht="30.0" customHeight="1">
      <c r="H797" s="49"/>
      <c r="I797" s="38"/>
      <c r="J797" s="36"/>
      <c r="K797" s="49"/>
      <c r="L797" s="49"/>
      <c r="M797" s="49"/>
    </row>
    <row r="798" ht="30.0" customHeight="1">
      <c r="H798" s="49"/>
      <c r="I798" s="38"/>
      <c r="J798" s="36"/>
      <c r="K798" s="49"/>
      <c r="L798" s="49"/>
      <c r="M798" s="49"/>
    </row>
    <row r="799" ht="30.0" customHeight="1">
      <c r="H799" s="49"/>
      <c r="I799" s="38"/>
      <c r="J799" s="36"/>
      <c r="K799" s="49"/>
      <c r="L799" s="49"/>
      <c r="M799" s="49"/>
    </row>
    <row r="800" ht="30.0" customHeight="1">
      <c r="H800" s="49"/>
      <c r="I800" s="38"/>
      <c r="J800" s="36"/>
      <c r="K800" s="49"/>
      <c r="L800" s="49"/>
      <c r="M800" s="49"/>
    </row>
    <row r="801" ht="30.0" customHeight="1">
      <c r="H801" s="49"/>
      <c r="I801" s="38"/>
      <c r="J801" s="36"/>
      <c r="K801" s="49"/>
      <c r="L801" s="49"/>
      <c r="M801" s="49"/>
    </row>
    <row r="802" ht="30.0" customHeight="1">
      <c r="H802" s="49"/>
      <c r="I802" s="38"/>
      <c r="J802" s="36"/>
      <c r="K802" s="49"/>
      <c r="L802" s="49"/>
      <c r="M802" s="49"/>
    </row>
    <row r="803" ht="30.0" customHeight="1">
      <c r="H803" s="49"/>
      <c r="I803" s="38"/>
      <c r="J803" s="36"/>
      <c r="K803" s="49"/>
      <c r="L803" s="49"/>
      <c r="M803" s="49"/>
    </row>
    <row r="804" ht="30.0" customHeight="1">
      <c r="H804" s="49"/>
      <c r="I804" s="38"/>
      <c r="J804" s="36"/>
      <c r="K804" s="49"/>
      <c r="L804" s="49"/>
      <c r="M804" s="49"/>
    </row>
    <row r="805" ht="30.0" customHeight="1">
      <c r="H805" s="49"/>
      <c r="I805" s="38"/>
      <c r="J805" s="36"/>
      <c r="K805" s="49"/>
      <c r="L805" s="49"/>
      <c r="M805" s="49"/>
    </row>
    <row r="806" ht="30.0" customHeight="1">
      <c r="H806" s="49"/>
      <c r="I806" s="38"/>
      <c r="J806" s="36"/>
      <c r="K806" s="49"/>
      <c r="L806" s="49"/>
      <c r="M806" s="49"/>
    </row>
    <row r="807" ht="30.0" customHeight="1">
      <c r="H807" s="49"/>
      <c r="I807" s="38"/>
      <c r="J807" s="36"/>
      <c r="K807" s="49"/>
      <c r="L807" s="49"/>
      <c r="M807" s="49"/>
    </row>
    <row r="808" ht="30.0" customHeight="1">
      <c r="H808" s="49"/>
      <c r="I808" s="38"/>
      <c r="J808" s="36"/>
      <c r="K808" s="49"/>
      <c r="L808" s="49"/>
      <c r="M808" s="49"/>
    </row>
    <row r="809" ht="30.0" customHeight="1">
      <c r="H809" s="49"/>
      <c r="I809" s="38"/>
      <c r="J809" s="36"/>
      <c r="K809" s="49"/>
      <c r="L809" s="49"/>
      <c r="M809" s="49"/>
    </row>
    <row r="810" ht="30.0" customHeight="1">
      <c r="H810" s="49"/>
      <c r="I810" s="38"/>
      <c r="J810" s="36"/>
      <c r="K810" s="49"/>
      <c r="L810" s="49"/>
      <c r="M810" s="49"/>
    </row>
    <row r="811" ht="30.0" customHeight="1">
      <c r="H811" s="49"/>
      <c r="I811" s="38"/>
      <c r="J811" s="36"/>
      <c r="K811" s="49"/>
      <c r="L811" s="49"/>
      <c r="M811" s="49"/>
    </row>
    <row r="812" ht="30.0" customHeight="1">
      <c r="H812" s="49"/>
      <c r="I812" s="38"/>
      <c r="J812" s="36"/>
      <c r="K812" s="49"/>
      <c r="L812" s="49"/>
      <c r="M812" s="49"/>
    </row>
    <row r="813" ht="30.0" customHeight="1">
      <c r="H813" s="49"/>
      <c r="I813" s="38"/>
      <c r="J813" s="36"/>
      <c r="K813" s="49"/>
      <c r="L813" s="49"/>
      <c r="M813" s="49"/>
    </row>
    <row r="814" ht="30.0" customHeight="1">
      <c r="H814" s="49"/>
      <c r="I814" s="38"/>
      <c r="J814" s="36"/>
      <c r="K814" s="49"/>
      <c r="L814" s="49"/>
      <c r="M814" s="49"/>
    </row>
    <row r="815" ht="30.0" customHeight="1">
      <c r="H815" s="49"/>
      <c r="I815" s="38"/>
      <c r="J815" s="36"/>
      <c r="K815" s="49"/>
      <c r="L815" s="49"/>
      <c r="M815" s="49"/>
    </row>
    <row r="816" ht="30.0" customHeight="1">
      <c r="H816" s="49"/>
      <c r="I816" s="38"/>
      <c r="J816" s="36"/>
      <c r="K816" s="49"/>
      <c r="L816" s="49"/>
      <c r="M816" s="49"/>
    </row>
    <row r="817" ht="30.0" customHeight="1">
      <c r="H817" s="49"/>
      <c r="I817" s="38"/>
      <c r="J817" s="36"/>
      <c r="K817" s="49"/>
      <c r="L817" s="49"/>
      <c r="M817" s="49"/>
    </row>
    <row r="818" ht="30.0" customHeight="1">
      <c r="H818" s="49"/>
      <c r="I818" s="38"/>
      <c r="J818" s="36"/>
      <c r="K818" s="49"/>
      <c r="L818" s="49"/>
      <c r="M818" s="49"/>
    </row>
    <row r="819" ht="30.0" customHeight="1">
      <c r="H819" s="49"/>
      <c r="I819" s="38"/>
      <c r="J819" s="36"/>
      <c r="K819" s="49"/>
      <c r="L819" s="49"/>
      <c r="M819" s="49"/>
    </row>
    <row r="820" ht="30.0" customHeight="1">
      <c r="H820" s="49"/>
      <c r="I820" s="38"/>
      <c r="J820" s="36"/>
      <c r="K820" s="49"/>
      <c r="L820" s="49"/>
      <c r="M820" s="49"/>
    </row>
    <row r="821" ht="30.0" customHeight="1">
      <c r="H821" s="49"/>
      <c r="I821" s="38"/>
      <c r="J821" s="36"/>
      <c r="K821" s="49"/>
      <c r="L821" s="49"/>
      <c r="M821" s="49"/>
    </row>
    <row r="822" ht="30.0" customHeight="1">
      <c r="H822" s="49"/>
      <c r="I822" s="38"/>
      <c r="J822" s="36"/>
      <c r="K822" s="49"/>
      <c r="L822" s="49"/>
      <c r="M822" s="49"/>
    </row>
    <row r="823" ht="30.0" customHeight="1">
      <c r="H823" s="49"/>
      <c r="I823" s="38"/>
      <c r="J823" s="36"/>
      <c r="K823" s="49"/>
      <c r="L823" s="49"/>
      <c r="M823" s="49"/>
    </row>
    <row r="824" ht="30.0" customHeight="1">
      <c r="H824" s="49"/>
      <c r="I824" s="38"/>
      <c r="J824" s="36"/>
      <c r="K824" s="49"/>
      <c r="L824" s="49"/>
      <c r="M824" s="49"/>
    </row>
    <row r="825" ht="30.0" customHeight="1">
      <c r="H825" s="49"/>
      <c r="I825" s="38"/>
      <c r="J825" s="36"/>
      <c r="K825" s="49"/>
      <c r="L825" s="49"/>
      <c r="M825" s="49"/>
    </row>
    <row r="826" ht="30.0" customHeight="1">
      <c r="H826" s="49"/>
      <c r="I826" s="38"/>
      <c r="J826" s="36"/>
      <c r="K826" s="49"/>
      <c r="L826" s="49"/>
      <c r="M826" s="49"/>
    </row>
    <row r="827" ht="30.0" customHeight="1">
      <c r="H827" s="49"/>
      <c r="I827" s="38"/>
      <c r="J827" s="36"/>
      <c r="K827" s="49"/>
      <c r="L827" s="49"/>
      <c r="M827" s="49"/>
    </row>
    <row r="828" ht="30.0" customHeight="1">
      <c r="H828" s="49"/>
      <c r="I828" s="38"/>
      <c r="J828" s="36"/>
      <c r="K828" s="49"/>
      <c r="L828" s="49"/>
      <c r="M828" s="49"/>
    </row>
    <row r="829" ht="30.0" customHeight="1">
      <c r="H829" s="49"/>
      <c r="I829" s="38"/>
      <c r="J829" s="36"/>
      <c r="K829" s="49"/>
      <c r="L829" s="49"/>
      <c r="M829" s="49"/>
    </row>
    <row r="830" ht="30.0" customHeight="1">
      <c r="H830" s="49"/>
      <c r="I830" s="38"/>
      <c r="J830" s="36"/>
      <c r="K830" s="49"/>
      <c r="L830" s="49"/>
      <c r="M830" s="49"/>
    </row>
    <row r="831" ht="30.0" customHeight="1">
      <c r="H831" s="49"/>
      <c r="I831" s="38"/>
      <c r="J831" s="36"/>
      <c r="K831" s="49"/>
      <c r="L831" s="49"/>
      <c r="M831" s="49"/>
    </row>
    <row r="832" ht="30.0" customHeight="1">
      <c r="H832" s="49"/>
      <c r="I832" s="38"/>
      <c r="J832" s="36"/>
      <c r="K832" s="49"/>
      <c r="L832" s="49"/>
      <c r="M832" s="49"/>
    </row>
    <row r="833" ht="30.0" customHeight="1">
      <c r="H833" s="49"/>
      <c r="I833" s="38"/>
      <c r="J833" s="36"/>
      <c r="K833" s="49"/>
      <c r="L833" s="49"/>
      <c r="M833" s="49"/>
    </row>
    <row r="834" ht="30.0" customHeight="1">
      <c r="H834" s="49"/>
      <c r="I834" s="38"/>
      <c r="J834" s="36"/>
      <c r="K834" s="49"/>
      <c r="L834" s="49"/>
      <c r="M834" s="49"/>
    </row>
    <row r="835" ht="30.0" customHeight="1">
      <c r="H835" s="49"/>
      <c r="I835" s="38"/>
      <c r="J835" s="36"/>
      <c r="K835" s="49"/>
      <c r="L835" s="49"/>
      <c r="M835" s="49"/>
    </row>
    <row r="836" ht="30.0" customHeight="1">
      <c r="H836" s="49"/>
      <c r="I836" s="38"/>
      <c r="J836" s="36"/>
      <c r="K836" s="49"/>
      <c r="L836" s="49"/>
      <c r="M836" s="49"/>
    </row>
    <row r="837" ht="30.0" customHeight="1">
      <c r="H837" s="49"/>
      <c r="I837" s="38"/>
      <c r="J837" s="36"/>
      <c r="K837" s="49"/>
      <c r="L837" s="49"/>
      <c r="M837" s="49"/>
    </row>
    <row r="838" ht="30.0" customHeight="1">
      <c r="H838" s="49"/>
      <c r="I838" s="38"/>
      <c r="J838" s="36"/>
      <c r="K838" s="49"/>
      <c r="L838" s="49"/>
      <c r="M838" s="49"/>
    </row>
    <row r="839" ht="30.0" customHeight="1">
      <c r="H839" s="49"/>
      <c r="I839" s="38"/>
      <c r="J839" s="36"/>
      <c r="K839" s="49"/>
      <c r="L839" s="49"/>
      <c r="M839" s="49"/>
    </row>
    <row r="840" ht="30.0" customHeight="1">
      <c r="H840" s="49"/>
      <c r="I840" s="38"/>
      <c r="J840" s="36"/>
      <c r="K840" s="49"/>
      <c r="L840" s="49"/>
      <c r="M840" s="49"/>
    </row>
    <row r="841" ht="30.0" customHeight="1">
      <c r="H841" s="49"/>
      <c r="I841" s="38"/>
      <c r="J841" s="36"/>
      <c r="K841" s="49"/>
      <c r="L841" s="49"/>
      <c r="M841" s="49"/>
    </row>
    <row r="842" ht="30.0" customHeight="1">
      <c r="H842" s="49"/>
      <c r="I842" s="38"/>
      <c r="J842" s="36"/>
      <c r="K842" s="49"/>
      <c r="L842" s="49"/>
      <c r="M842" s="49"/>
    </row>
    <row r="843" ht="30.0" customHeight="1">
      <c r="H843" s="49"/>
      <c r="I843" s="38"/>
      <c r="J843" s="36"/>
      <c r="K843" s="49"/>
      <c r="L843" s="49"/>
      <c r="M843" s="49"/>
    </row>
    <row r="844" ht="30.0" customHeight="1">
      <c r="H844" s="49"/>
      <c r="I844" s="38"/>
      <c r="J844" s="36"/>
      <c r="K844" s="49"/>
      <c r="L844" s="49"/>
      <c r="M844" s="49"/>
    </row>
    <row r="845" ht="30.0" customHeight="1">
      <c r="H845" s="49"/>
      <c r="I845" s="38"/>
      <c r="J845" s="36"/>
      <c r="K845" s="49"/>
      <c r="L845" s="49"/>
      <c r="M845" s="49"/>
    </row>
    <row r="846" ht="30.0" customHeight="1">
      <c r="H846" s="49"/>
      <c r="I846" s="38"/>
      <c r="J846" s="36"/>
      <c r="K846" s="49"/>
      <c r="L846" s="49"/>
      <c r="M846" s="49"/>
    </row>
    <row r="847" ht="30.0" customHeight="1">
      <c r="H847" s="49"/>
      <c r="I847" s="38"/>
      <c r="J847" s="36"/>
      <c r="K847" s="49"/>
      <c r="L847" s="49"/>
      <c r="M847" s="49"/>
    </row>
    <row r="848" ht="30.0" customHeight="1">
      <c r="H848" s="49"/>
      <c r="I848" s="38"/>
      <c r="J848" s="36"/>
      <c r="K848" s="49"/>
      <c r="L848" s="49"/>
      <c r="M848" s="49"/>
    </row>
    <row r="849" ht="30.0" customHeight="1">
      <c r="H849" s="49"/>
      <c r="I849" s="38"/>
      <c r="J849" s="36"/>
      <c r="K849" s="49"/>
      <c r="L849" s="49"/>
      <c r="M849" s="49"/>
    </row>
    <row r="850" ht="30.0" customHeight="1">
      <c r="H850" s="49"/>
      <c r="I850" s="38"/>
      <c r="J850" s="36"/>
      <c r="K850" s="49"/>
      <c r="L850" s="49"/>
      <c r="M850" s="49"/>
    </row>
    <row r="851" ht="30.0" customHeight="1">
      <c r="H851" s="49"/>
      <c r="I851" s="38"/>
      <c r="J851" s="36"/>
      <c r="K851" s="49"/>
      <c r="L851" s="49"/>
      <c r="M851" s="49"/>
    </row>
    <row r="852" ht="30.0" customHeight="1">
      <c r="H852" s="49"/>
      <c r="I852" s="38"/>
      <c r="J852" s="36"/>
      <c r="K852" s="49"/>
      <c r="L852" s="49"/>
      <c r="M852" s="49"/>
    </row>
    <row r="853" ht="30.0" customHeight="1">
      <c r="H853" s="49"/>
      <c r="I853" s="38"/>
      <c r="J853" s="36"/>
      <c r="K853" s="49"/>
      <c r="L853" s="49"/>
      <c r="M853" s="49"/>
    </row>
    <row r="854" ht="30.0" customHeight="1">
      <c r="H854" s="49"/>
      <c r="I854" s="38"/>
      <c r="J854" s="36"/>
      <c r="K854" s="49"/>
      <c r="L854" s="49"/>
      <c r="M854" s="49"/>
    </row>
    <row r="855" ht="30.0" customHeight="1">
      <c r="H855" s="49"/>
      <c r="I855" s="38"/>
      <c r="J855" s="36"/>
      <c r="K855" s="49"/>
      <c r="L855" s="49"/>
      <c r="M855" s="49"/>
    </row>
    <row r="856" ht="30.0" customHeight="1">
      <c r="H856" s="49"/>
      <c r="I856" s="38"/>
      <c r="J856" s="36"/>
      <c r="K856" s="49"/>
      <c r="L856" s="49"/>
      <c r="M856" s="49"/>
    </row>
    <row r="857" ht="30.0" customHeight="1">
      <c r="H857" s="49"/>
      <c r="I857" s="38"/>
      <c r="J857" s="36"/>
      <c r="K857" s="49"/>
      <c r="L857" s="49"/>
      <c r="M857" s="49"/>
    </row>
    <row r="858" ht="30.0" customHeight="1">
      <c r="H858" s="49"/>
      <c r="I858" s="38"/>
      <c r="J858" s="36"/>
      <c r="K858" s="49"/>
      <c r="L858" s="49"/>
      <c r="M858" s="49"/>
    </row>
    <row r="859" ht="30.0" customHeight="1">
      <c r="H859" s="49"/>
      <c r="I859" s="38"/>
      <c r="J859" s="36"/>
      <c r="K859" s="49"/>
      <c r="L859" s="49"/>
      <c r="M859" s="49"/>
    </row>
    <row r="860" ht="30.0" customHeight="1">
      <c r="H860" s="49"/>
      <c r="I860" s="38"/>
      <c r="J860" s="36"/>
      <c r="K860" s="49"/>
      <c r="L860" s="49"/>
      <c r="M860" s="49"/>
    </row>
    <row r="861" ht="30.0" customHeight="1">
      <c r="H861" s="49"/>
      <c r="I861" s="38"/>
      <c r="J861" s="36"/>
      <c r="K861" s="49"/>
      <c r="L861" s="49"/>
      <c r="M861" s="49"/>
    </row>
    <row r="862" ht="30.0" customHeight="1">
      <c r="H862" s="49"/>
      <c r="I862" s="38"/>
      <c r="J862" s="36"/>
      <c r="K862" s="49"/>
      <c r="L862" s="49"/>
      <c r="M862" s="49"/>
    </row>
    <row r="863" ht="30.0" customHeight="1">
      <c r="H863" s="49"/>
      <c r="I863" s="38"/>
      <c r="J863" s="36"/>
      <c r="K863" s="49"/>
      <c r="L863" s="49"/>
      <c r="M863" s="49"/>
    </row>
    <row r="864" ht="30.0" customHeight="1">
      <c r="H864" s="49"/>
      <c r="I864" s="38"/>
      <c r="J864" s="36"/>
      <c r="K864" s="49"/>
      <c r="L864" s="49"/>
      <c r="M864" s="49"/>
    </row>
    <row r="865" ht="30.0" customHeight="1">
      <c r="H865" s="49"/>
      <c r="I865" s="38"/>
      <c r="J865" s="36"/>
      <c r="K865" s="49"/>
      <c r="L865" s="49"/>
      <c r="M865" s="49"/>
    </row>
    <row r="866" ht="30.0" customHeight="1">
      <c r="H866" s="49"/>
      <c r="I866" s="38"/>
      <c r="J866" s="36"/>
      <c r="K866" s="49"/>
      <c r="L866" s="49"/>
      <c r="M866" s="49"/>
    </row>
    <row r="867" ht="30.0" customHeight="1">
      <c r="H867" s="49"/>
      <c r="I867" s="38"/>
      <c r="J867" s="36"/>
      <c r="K867" s="49"/>
      <c r="L867" s="49"/>
      <c r="M867" s="49"/>
    </row>
    <row r="868" ht="30.0" customHeight="1">
      <c r="H868" s="49"/>
      <c r="I868" s="38"/>
      <c r="J868" s="36"/>
      <c r="K868" s="49"/>
      <c r="L868" s="49"/>
      <c r="M868" s="49"/>
    </row>
    <row r="869" ht="30.0" customHeight="1">
      <c r="H869" s="49"/>
      <c r="I869" s="38"/>
      <c r="J869" s="36"/>
      <c r="K869" s="49"/>
      <c r="L869" s="49"/>
      <c r="M869" s="49"/>
    </row>
    <row r="870" ht="30.0" customHeight="1">
      <c r="H870" s="49"/>
      <c r="I870" s="38"/>
      <c r="J870" s="36"/>
      <c r="K870" s="49"/>
      <c r="L870" s="49"/>
      <c r="M870" s="49"/>
    </row>
    <row r="871" ht="30.0" customHeight="1">
      <c r="H871" s="49"/>
      <c r="I871" s="38"/>
      <c r="J871" s="36"/>
      <c r="K871" s="49"/>
      <c r="L871" s="49"/>
      <c r="M871" s="49"/>
    </row>
    <row r="872" ht="30.0" customHeight="1">
      <c r="H872" s="49"/>
      <c r="I872" s="38"/>
      <c r="J872" s="36"/>
      <c r="K872" s="49"/>
      <c r="L872" s="49"/>
      <c r="M872" s="49"/>
    </row>
    <row r="873" ht="30.0" customHeight="1">
      <c r="H873" s="49"/>
      <c r="I873" s="38"/>
      <c r="J873" s="36"/>
      <c r="K873" s="49"/>
      <c r="L873" s="49"/>
      <c r="M873" s="49"/>
    </row>
    <row r="874" ht="30.0" customHeight="1">
      <c r="H874" s="49"/>
      <c r="I874" s="38"/>
      <c r="J874" s="36"/>
      <c r="K874" s="49"/>
      <c r="L874" s="49"/>
      <c r="M874" s="49"/>
    </row>
    <row r="875" ht="30.0" customHeight="1">
      <c r="H875" s="49"/>
      <c r="I875" s="38"/>
      <c r="J875" s="36"/>
      <c r="K875" s="49"/>
      <c r="L875" s="49"/>
      <c r="M875" s="49"/>
    </row>
    <row r="876" ht="30.0" customHeight="1">
      <c r="H876" s="49"/>
      <c r="I876" s="38"/>
      <c r="J876" s="36"/>
      <c r="K876" s="49"/>
      <c r="L876" s="49"/>
      <c r="M876" s="49"/>
    </row>
    <row r="877" ht="30.0" customHeight="1">
      <c r="H877" s="49"/>
      <c r="I877" s="38"/>
      <c r="J877" s="36"/>
      <c r="K877" s="49"/>
      <c r="L877" s="49"/>
      <c r="M877" s="49"/>
    </row>
    <row r="878" ht="30.0" customHeight="1">
      <c r="H878" s="49"/>
      <c r="I878" s="38"/>
      <c r="J878" s="36"/>
      <c r="K878" s="49"/>
      <c r="L878" s="49"/>
      <c r="M878" s="49"/>
    </row>
    <row r="879" ht="30.0" customHeight="1">
      <c r="H879" s="49"/>
      <c r="I879" s="38"/>
      <c r="J879" s="36"/>
      <c r="K879" s="49"/>
      <c r="L879" s="49"/>
      <c r="M879" s="49"/>
    </row>
    <row r="880" ht="30.0" customHeight="1">
      <c r="H880" s="49"/>
      <c r="I880" s="38"/>
      <c r="J880" s="36"/>
      <c r="K880" s="49"/>
      <c r="L880" s="49"/>
      <c r="M880" s="49"/>
    </row>
    <row r="881" ht="30.0" customHeight="1">
      <c r="H881" s="49"/>
      <c r="I881" s="38"/>
      <c r="J881" s="36"/>
      <c r="K881" s="49"/>
      <c r="L881" s="49"/>
      <c r="M881" s="49"/>
    </row>
    <row r="882" ht="30.0" customHeight="1">
      <c r="H882" s="49"/>
      <c r="I882" s="38"/>
      <c r="J882" s="36"/>
      <c r="K882" s="49"/>
      <c r="L882" s="49"/>
      <c r="M882" s="49"/>
    </row>
    <row r="883" ht="30.0" customHeight="1">
      <c r="H883" s="49"/>
      <c r="I883" s="38"/>
      <c r="J883" s="36"/>
      <c r="K883" s="49"/>
      <c r="L883" s="49"/>
      <c r="M883" s="49"/>
    </row>
    <row r="884" ht="30.0" customHeight="1">
      <c r="H884" s="49"/>
      <c r="I884" s="38"/>
      <c r="J884" s="36"/>
      <c r="K884" s="49"/>
      <c r="L884" s="49"/>
      <c r="M884" s="49"/>
    </row>
    <row r="885" ht="30.0" customHeight="1">
      <c r="H885" s="49"/>
      <c r="I885" s="38"/>
      <c r="J885" s="36"/>
      <c r="K885" s="49"/>
      <c r="L885" s="49"/>
      <c r="M885" s="49"/>
    </row>
    <row r="886" ht="30.0" customHeight="1">
      <c r="H886" s="49"/>
      <c r="I886" s="38"/>
      <c r="J886" s="36"/>
      <c r="K886" s="49"/>
      <c r="L886" s="49"/>
      <c r="M886" s="49"/>
    </row>
    <row r="887" ht="30.0" customHeight="1">
      <c r="H887" s="49"/>
      <c r="I887" s="38"/>
      <c r="J887" s="36"/>
      <c r="K887" s="49"/>
      <c r="L887" s="49"/>
      <c r="M887" s="49"/>
    </row>
    <row r="888" ht="30.0" customHeight="1">
      <c r="H888" s="49"/>
      <c r="I888" s="38"/>
      <c r="J888" s="36"/>
      <c r="K888" s="49"/>
      <c r="L888" s="49"/>
      <c r="M888" s="49"/>
    </row>
    <row r="889" ht="30.0" customHeight="1">
      <c r="H889" s="49"/>
      <c r="I889" s="38"/>
      <c r="J889" s="36"/>
      <c r="K889" s="49"/>
      <c r="L889" s="49"/>
      <c r="M889" s="49"/>
    </row>
    <row r="890" ht="30.0" customHeight="1">
      <c r="H890" s="49"/>
      <c r="I890" s="38"/>
      <c r="J890" s="36"/>
      <c r="K890" s="49"/>
      <c r="L890" s="49"/>
      <c r="M890" s="49"/>
    </row>
    <row r="891" ht="30.0" customHeight="1">
      <c r="H891" s="49"/>
      <c r="I891" s="38"/>
      <c r="J891" s="36"/>
      <c r="K891" s="49"/>
      <c r="L891" s="49"/>
      <c r="M891" s="49"/>
    </row>
    <row r="892" ht="30.0" customHeight="1">
      <c r="H892" s="49"/>
      <c r="I892" s="38"/>
      <c r="J892" s="36"/>
      <c r="K892" s="49"/>
      <c r="L892" s="49"/>
      <c r="M892" s="49"/>
    </row>
    <row r="893" ht="30.0" customHeight="1">
      <c r="H893" s="49"/>
      <c r="I893" s="38"/>
      <c r="J893" s="36"/>
      <c r="K893" s="49"/>
      <c r="L893" s="49"/>
      <c r="M893" s="49"/>
    </row>
    <row r="894" ht="30.0" customHeight="1">
      <c r="H894" s="49"/>
      <c r="I894" s="38"/>
      <c r="J894" s="36"/>
      <c r="K894" s="49"/>
      <c r="L894" s="49"/>
      <c r="M894" s="49"/>
    </row>
    <row r="895" ht="30.0" customHeight="1">
      <c r="H895" s="49"/>
      <c r="I895" s="38"/>
      <c r="J895" s="36"/>
      <c r="K895" s="49"/>
      <c r="L895" s="49"/>
      <c r="M895" s="49"/>
    </row>
    <row r="896" ht="30.0" customHeight="1">
      <c r="H896" s="49"/>
      <c r="I896" s="38"/>
      <c r="J896" s="36"/>
      <c r="K896" s="49"/>
      <c r="L896" s="49"/>
      <c r="M896" s="49"/>
    </row>
    <row r="897" ht="30.0" customHeight="1">
      <c r="H897" s="49"/>
      <c r="I897" s="38"/>
      <c r="J897" s="36"/>
      <c r="K897" s="49"/>
      <c r="L897" s="49"/>
      <c r="M897" s="49"/>
    </row>
    <row r="898" ht="30.0" customHeight="1">
      <c r="H898" s="49"/>
      <c r="I898" s="38"/>
      <c r="J898" s="36"/>
      <c r="K898" s="49"/>
      <c r="L898" s="49"/>
      <c r="M898" s="49"/>
    </row>
    <row r="899" ht="30.0" customHeight="1">
      <c r="H899" s="49"/>
      <c r="I899" s="38"/>
      <c r="J899" s="36"/>
      <c r="K899" s="49"/>
      <c r="L899" s="49"/>
      <c r="M899" s="49"/>
    </row>
    <row r="900" ht="30.0" customHeight="1">
      <c r="H900" s="49"/>
      <c r="I900" s="38"/>
      <c r="J900" s="36"/>
      <c r="K900" s="49"/>
      <c r="L900" s="49"/>
      <c r="M900" s="49"/>
    </row>
    <row r="901" ht="30.0" customHeight="1">
      <c r="H901" s="49"/>
      <c r="I901" s="38"/>
      <c r="J901" s="36"/>
      <c r="K901" s="49"/>
      <c r="L901" s="49"/>
      <c r="M901" s="49"/>
    </row>
    <row r="902" ht="30.0" customHeight="1">
      <c r="H902" s="49"/>
      <c r="I902" s="38"/>
      <c r="J902" s="36"/>
      <c r="K902" s="49"/>
      <c r="L902" s="49"/>
      <c r="M902" s="49"/>
    </row>
    <row r="903" ht="30.0" customHeight="1">
      <c r="H903" s="49"/>
      <c r="I903" s="38"/>
      <c r="J903" s="36"/>
      <c r="K903" s="49"/>
      <c r="L903" s="49"/>
      <c r="M903" s="49"/>
    </row>
    <row r="904" ht="30.0" customHeight="1">
      <c r="H904" s="49"/>
      <c r="I904" s="38"/>
      <c r="J904" s="36"/>
      <c r="K904" s="49"/>
      <c r="L904" s="49"/>
      <c r="M904" s="49"/>
    </row>
    <row r="905" ht="30.0" customHeight="1">
      <c r="H905" s="49"/>
      <c r="I905" s="38"/>
      <c r="J905" s="36"/>
      <c r="K905" s="49"/>
      <c r="L905" s="49"/>
      <c r="M905" s="49"/>
    </row>
    <row r="906" ht="30.0" customHeight="1">
      <c r="H906" s="49"/>
      <c r="I906" s="38"/>
      <c r="J906" s="36"/>
      <c r="K906" s="49"/>
      <c r="L906" s="49"/>
      <c r="M906" s="49"/>
    </row>
    <row r="907" ht="30.0" customHeight="1">
      <c r="H907" s="49"/>
      <c r="I907" s="38"/>
      <c r="J907" s="36"/>
      <c r="K907" s="49"/>
      <c r="L907" s="49"/>
      <c r="M907" s="49"/>
    </row>
    <row r="908" ht="30.0" customHeight="1">
      <c r="H908" s="49"/>
      <c r="I908" s="38"/>
      <c r="J908" s="36"/>
      <c r="K908" s="49"/>
      <c r="L908" s="49"/>
      <c r="M908" s="49"/>
    </row>
    <row r="909" ht="30.0" customHeight="1">
      <c r="H909" s="49"/>
      <c r="I909" s="38"/>
      <c r="J909" s="36"/>
      <c r="K909" s="49"/>
      <c r="L909" s="49"/>
      <c r="M909" s="49"/>
    </row>
    <row r="910" ht="30.0" customHeight="1">
      <c r="H910" s="49"/>
      <c r="I910" s="38"/>
      <c r="J910" s="36"/>
      <c r="K910" s="49"/>
      <c r="L910" s="49"/>
      <c r="M910" s="49"/>
    </row>
    <row r="911" ht="30.0" customHeight="1">
      <c r="H911" s="49"/>
      <c r="I911" s="38"/>
      <c r="J911" s="36"/>
      <c r="K911" s="49"/>
      <c r="L911" s="49"/>
      <c r="M911" s="49"/>
    </row>
    <row r="912" ht="30.0" customHeight="1">
      <c r="H912" s="49"/>
      <c r="I912" s="38"/>
      <c r="J912" s="36"/>
      <c r="K912" s="49"/>
      <c r="L912" s="49"/>
      <c r="M912" s="49"/>
    </row>
    <row r="913" ht="30.0" customHeight="1">
      <c r="H913" s="49"/>
      <c r="I913" s="38"/>
      <c r="J913" s="36"/>
      <c r="K913" s="49"/>
      <c r="L913" s="49"/>
      <c r="M913" s="49"/>
    </row>
    <row r="914" ht="30.0" customHeight="1">
      <c r="H914" s="49"/>
      <c r="I914" s="38"/>
      <c r="J914" s="36"/>
      <c r="K914" s="49"/>
      <c r="L914" s="49"/>
      <c r="M914" s="49"/>
    </row>
    <row r="915" ht="30.0" customHeight="1">
      <c r="H915" s="49"/>
      <c r="I915" s="38"/>
      <c r="J915" s="36"/>
      <c r="K915" s="49"/>
      <c r="L915" s="49"/>
      <c r="M915" s="49"/>
    </row>
    <row r="916" ht="30.0" customHeight="1">
      <c r="H916" s="49"/>
      <c r="I916" s="38"/>
      <c r="J916" s="36"/>
      <c r="K916" s="49"/>
      <c r="L916" s="49"/>
      <c r="M916" s="49"/>
    </row>
    <row r="917" ht="30.0" customHeight="1">
      <c r="H917" s="49"/>
      <c r="I917" s="38"/>
      <c r="J917" s="36"/>
      <c r="K917" s="49"/>
      <c r="L917" s="49"/>
      <c r="M917" s="49"/>
    </row>
    <row r="918" ht="30.0" customHeight="1">
      <c r="H918" s="49"/>
      <c r="I918" s="38"/>
      <c r="J918" s="36"/>
      <c r="K918" s="49"/>
      <c r="L918" s="49"/>
      <c r="M918" s="49"/>
    </row>
    <row r="919" ht="30.0" customHeight="1">
      <c r="H919" s="49"/>
      <c r="I919" s="38"/>
      <c r="J919" s="36"/>
      <c r="K919" s="49"/>
      <c r="L919" s="49"/>
      <c r="M919" s="49"/>
    </row>
    <row r="920" ht="30.0" customHeight="1">
      <c r="H920" s="49"/>
      <c r="I920" s="38"/>
      <c r="J920" s="36"/>
      <c r="K920" s="49"/>
      <c r="L920" s="49"/>
      <c r="M920" s="49"/>
    </row>
    <row r="921" ht="30.0" customHeight="1">
      <c r="H921" s="49"/>
      <c r="I921" s="38"/>
      <c r="J921" s="36"/>
      <c r="K921" s="49"/>
      <c r="L921" s="49"/>
      <c r="M921" s="49"/>
    </row>
    <row r="922" ht="30.0" customHeight="1">
      <c r="H922" s="49"/>
      <c r="I922" s="38"/>
      <c r="J922" s="36"/>
      <c r="K922" s="49"/>
      <c r="L922" s="49"/>
      <c r="M922" s="49"/>
    </row>
    <row r="923" ht="30.0" customHeight="1">
      <c r="H923" s="49"/>
      <c r="I923" s="38"/>
      <c r="J923" s="36"/>
      <c r="K923" s="49"/>
      <c r="L923" s="49"/>
      <c r="M923" s="49"/>
    </row>
    <row r="924" ht="30.0" customHeight="1">
      <c r="H924" s="49"/>
      <c r="I924" s="38"/>
      <c r="J924" s="36"/>
      <c r="K924" s="49"/>
      <c r="L924" s="49"/>
      <c r="M924" s="49"/>
    </row>
    <row r="925" ht="30.0" customHeight="1">
      <c r="H925" s="49"/>
      <c r="I925" s="38"/>
      <c r="J925" s="36"/>
      <c r="K925" s="49"/>
      <c r="L925" s="49"/>
      <c r="M925" s="49"/>
    </row>
    <row r="926" ht="30.0" customHeight="1">
      <c r="H926" s="49"/>
      <c r="I926" s="38"/>
      <c r="J926" s="36"/>
      <c r="K926" s="49"/>
      <c r="L926" s="49"/>
      <c r="M926" s="49"/>
    </row>
    <row r="927" ht="30.0" customHeight="1">
      <c r="H927" s="49"/>
      <c r="I927" s="38"/>
      <c r="J927" s="36"/>
      <c r="K927" s="49"/>
      <c r="L927" s="49"/>
      <c r="M927" s="49"/>
    </row>
    <row r="928" ht="30.0" customHeight="1">
      <c r="H928" s="49"/>
      <c r="I928" s="38"/>
      <c r="J928" s="36"/>
      <c r="K928" s="49"/>
      <c r="L928" s="49"/>
      <c r="M928" s="49"/>
    </row>
    <row r="929" ht="30.0" customHeight="1">
      <c r="H929" s="49"/>
      <c r="I929" s="38"/>
      <c r="J929" s="36"/>
      <c r="K929" s="49"/>
      <c r="L929" s="49"/>
      <c r="M929" s="49"/>
    </row>
    <row r="930" ht="30.0" customHeight="1">
      <c r="H930" s="49"/>
      <c r="I930" s="38"/>
      <c r="J930" s="36"/>
      <c r="K930" s="49"/>
      <c r="L930" s="49"/>
      <c r="M930" s="49"/>
    </row>
    <row r="931" ht="30.0" customHeight="1">
      <c r="H931" s="49"/>
      <c r="I931" s="38"/>
      <c r="J931" s="36"/>
      <c r="K931" s="49"/>
      <c r="L931" s="49"/>
      <c r="M931" s="49"/>
    </row>
    <row r="932" ht="30.0" customHeight="1">
      <c r="H932" s="49"/>
      <c r="I932" s="38"/>
      <c r="J932" s="36"/>
      <c r="K932" s="49"/>
      <c r="L932" s="49"/>
      <c r="M932" s="49"/>
    </row>
    <row r="933" ht="30.0" customHeight="1">
      <c r="H933" s="49"/>
      <c r="I933" s="38"/>
      <c r="J933" s="36"/>
      <c r="K933" s="49"/>
      <c r="L933" s="49"/>
      <c r="M933" s="49"/>
    </row>
    <row r="934" ht="30.0" customHeight="1">
      <c r="H934" s="49"/>
      <c r="I934" s="38"/>
      <c r="J934" s="36"/>
      <c r="K934" s="49"/>
      <c r="L934" s="49"/>
      <c r="M934" s="49"/>
    </row>
    <row r="935" ht="30.0" customHeight="1">
      <c r="H935" s="49"/>
      <c r="I935" s="38"/>
      <c r="J935" s="36"/>
      <c r="K935" s="49"/>
      <c r="L935" s="49"/>
      <c r="M935" s="49"/>
    </row>
    <row r="936" ht="30.0" customHeight="1">
      <c r="H936" s="49"/>
      <c r="I936" s="38"/>
      <c r="J936" s="36"/>
      <c r="K936" s="49"/>
      <c r="L936" s="49"/>
      <c r="M936" s="49"/>
    </row>
    <row r="937" ht="30.0" customHeight="1">
      <c r="H937" s="49"/>
      <c r="I937" s="38"/>
      <c r="J937" s="36"/>
      <c r="K937" s="49"/>
      <c r="L937" s="49"/>
      <c r="M937" s="49"/>
    </row>
    <row r="938" ht="30.0" customHeight="1">
      <c r="H938" s="49"/>
      <c r="I938" s="38"/>
      <c r="J938" s="36"/>
      <c r="K938" s="49"/>
      <c r="L938" s="49"/>
      <c r="M938" s="49"/>
    </row>
    <row r="939" ht="30.0" customHeight="1">
      <c r="H939" s="49"/>
      <c r="I939" s="38"/>
      <c r="J939" s="36"/>
      <c r="K939" s="49"/>
      <c r="L939" s="49"/>
      <c r="M939" s="49"/>
    </row>
    <row r="940" ht="30.0" customHeight="1">
      <c r="H940" s="49"/>
      <c r="I940" s="38"/>
      <c r="J940" s="36"/>
      <c r="K940" s="49"/>
      <c r="L940" s="49"/>
      <c r="M940" s="49"/>
    </row>
    <row r="941" ht="30.0" customHeight="1">
      <c r="H941" s="49"/>
      <c r="I941" s="38"/>
      <c r="J941" s="36"/>
      <c r="K941" s="49"/>
      <c r="L941" s="49"/>
      <c r="M941" s="49"/>
    </row>
    <row r="942" ht="30.0" customHeight="1">
      <c r="H942" s="49"/>
      <c r="I942" s="38"/>
      <c r="J942" s="36"/>
      <c r="K942" s="49"/>
      <c r="L942" s="49"/>
      <c r="M942" s="49"/>
    </row>
    <row r="943" ht="30.0" customHeight="1">
      <c r="H943" s="49"/>
      <c r="I943" s="38"/>
      <c r="J943" s="36"/>
      <c r="K943" s="49"/>
      <c r="L943" s="49"/>
      <c r="M943" s="49"/>
    </row>
    <row r="944" ht="30.0" customHeight="1">
      <c r="H944" s="49"/>
      <c r="I944" s="38"/>
      <c r="J944" s="36"/>
      <c r="K944" s="49"/>
      <c r="L944" s="49"/>
      <c r="M944" s="49"/>
    </row>
    <row r="945" ht="30.0" customHeight="1">
      <c r="H945" s="49"/>
      <c r="I945" s="38"/>
      <c r="J945" s="36"/>
      <c r="K945" s="49"/>
      <c r="L945" s="49"/>
      <c r="M945" s="49"/>
    </row>
    <row r="946" ht="30.0" customHeight="1">
      <c r="H946" s="49"/>
      <c r="I946" s="38"/>
      <c r="J946" s="36"/>
      <c r="K946" s="49"/>
      <c r="L946" s="49"/>
      <c r="M946" s="49"/>
    </row>
    <row r="947" ht="30.0" customHeight="1">
      <c r="H947" s="49"/>
      <c r="I947" s="38"/>
      <c r="J947" s="36"/>
      <c r="K947" s="49"/>
      <c r="L947" s="49"/>
      <c r="M947" s="49"/>
    </row>
    <row r="948" ht="30.0" customHeight="1">
      <c r="H948" s="49"/>
      <c r="I948" s="38"/>
      <c r="J948" s="36"/>
      <c r="K948" s="49"/>
      <c r="L948" s="49"/>
      <c r="M948" s="49"/>
    </row>
    <row r="949" ht="30.0" customHeight="1">
      <c r="H949" s="49"/>
      <c r="I949" s="38"/>
      <c r="J949" s="36"/>
      <c r="K949" s="49"/>
      <c r="L949" s="49"/>
      <c r="M949" s="49"/>
    </row>
    <row r="950" ht="30.0" customHeight="1">
      <c r="H950" s="49"/>
      <c r="I950" s="38"/>
      <c r="J950" s="36"/>
      <c r="K950" s="49"/>
      <c r="L950" s="49"/>
      <c r="M950" s="49"/>
    </row>
    <row r="951" ht="30.0" customHeight="1">
      <c r="H951" s="49"/>
      <c r="I951" s="38"/>
      <c r="J951" s="36"/>
      <c r="K951" s="49"/>
      <c r="L951" s="49"/>
      <c r="M951" s="49"/>
    </row>
    <row r="952" ht="30.0" customHeight="1">
      <c r="H952" s="49"/>
      <c r="I952" s="38"/>
      <c r="J952" s="36"/>
      <c r="K952" s="49"/>
      <c r="L952" s="49"/>
      <c r="M952" s="49"/>
    </row>
    <row r="953" ht="30.0" customHeight="1">
      <c r="H953" s="49"/>
      <c r="I953" s="38"/>
      <c r="J953" s="36"/>
      <c r="K953" s="49"/>
      <c r="L953" s="49"/>
      <c r="M953" s="49"/>
    </row>
    <row r="954" ht="30.0" customHeight="1">
      <c r="H954" s="49"/>
      <c r="I954" s="38"/>
      <c r="J954" s="36"/>
      <c r="K954" s="49"/>
      <c r="L954" s="49"/>
      <c r="M954" s="49"/>
    </row>
    <row r="955" ht="30.0" customHeight="1">
      <c r="H955" s="49"/>
      <c r="I955" s="38"/>
      <c r="J955" s="36"/>
      <c r="K955" s="49"/>
      <c r="L955" s="49"/>
      <c r="M955" s="49"/>
    </row>
    <row r="956" ht="30.0" customHeight="1">
      <c r="H956" s="49"/>
      <c r="I956" s="38"/>
      <c r="J956" s="36"/>
      <c r="K956" s="49"/>
      <c r="L956" s="49"/>
      <c r="M956" s="49"/>
    </row>
    <row r="957" ht="30.0" customHeight="1">
      <c r="H957" s="49"/>
      <c r="I957" s="38"/>
      <c r="J957" s="36"/>
      <c r="K957" s="49"/>
      <c r="L957" s="49"/>
      <c r="M957" s="49"/>
    </row>
    <row r="958" ht="30.0" customHeight="1">
      <c r="H958" s="49"/>
      <c r="I958" s="38"/>
      <c r="J958" s="36"/>
      <c r="K958" s="49"/>
      <c r="L958" s="49"/>
      <c r="M958" s="49"/>
    </row>
    <row r="959" ht="30.0" customHeight="1">
      <c r="H959" s="49"/>
      <c r="I959" s="38"/>
      <c r="J959" s="36"/>
      <c r="K959" s="49"/>
      <c r="L959" s="49"/>
      <c r="M959" s="49"/>
    </row>
    <row r="960" ht="30.0" customHeight="1">
      <c r="H960" s="49"/>
      <c r="I960" s="38"/>
      <c r="J960" s="36"/>
      <c r="K960" s="49"/>
      <c r="L960" s="49"/>
      <c r="M960" s="49"/>
    </row>
    <row r="961" ht="30.0" customHeight="1">
      <c r="H961" s="49"/>
      <c r="I961" s="38"/>
      <c r="J961" s="36"/>
      <c r="K961" s="49"/>
      <c r="L961" s="49"/>
      <c r="M961" s="49"/>
    </row>
    <row r="962" ht="30.0" customHeight="1">
      <c r="H962" s="49"/>
      <c r="I962" s="38"/>
      <c r="J962" s="36"/>
      <c r="K962" s="49"/>
      <c r="L962" s="49"/>
      <c r="M962" s="49"/>
    </row>
    <row r="963" ht="30.0" customHeight="1">
      <c r="H963" s="49"/>
      <c r="I963" s="38"/>
      <c r="J963" s="36"/>
      <c r="K963" s="49"/>
      <c r="L963" s="49"/>
      <c r="M963" s="49"/>
    </row>
    <row r="964" ht="30.0" customHeight="1">
      <c r="H964" s="49"/>
      <c r="I964" s="38"/>
      <c r="J964" s="36"/>
      <c r="K964" s="49"/>
      <c r="L964" s="49"/>
      <c r="M964" s="49"/>
    </row>
    <row r="965" ht="30.0" customHeight="1">
      <c r="H965" s="49"/>
      <c r="I965" s="38"/>
      <c r="J965" s="36"/>
      <c r="K965" s="49"/>
      <c r="L965" s="49"/>
      <c r="M965" s="49"/>
    </row>
    <row r="966" ht="30.0" customHeight="1">
      <c r="H966" s="49"/>
      <c r="I966" s="38"/>
      <c r="J966" s="36"/>
      <c r="K966" s="49"/>
      <c r="L966" s="49"/>
      <c r="M966" s="49"/>
    </row>
    <row r="967" ht="30.0" customHeight="1">
      <c r="H967" s="49"/>
      <c r="I967" s="38"/>
      <c r="J967" s="36"/>
      <c r="K967" s="49"/>
      <c r="L967" s="49"/>
      <c r="M967" s="49"/>
    </row>
    <row r="968" ht="30.0" customHeight="1">
      <c r="H968" s="49"/>
      <c r="I968" s="38"/>
      <c r="J968" s="36"/>
      <c r="K968" s="49"/>
      <c r="L968" s="49"/>
      <c r="M968" s="49"/>
    </row>
    <row r="969" ht="30.0" customHeight="1">
      <c r="H969" s="49"/>
      <c r="I969" s="38"/>
      <c r="J969" s="36"/>
      <c r="K969" s="49"/>
      <c r="L969" s="49"/>
      <c r="M969" s="49"/>
    </row>
    <row r="970" ht="30.0" customHeight="1">
      <c r="H970" s="49"/>
      <c r="I970" s="38"/>
      <c r="J970" s="36"/>
      <c r="K970" s="49"/>
      <c r="L970" s="49"/>
      <c r="M970" s="49"/>
    </row>
    <row r="971" ht="30.0" customHeight="1">
      <c r="H971" s="49"/>
      <c r="I971" s="38"/>
      <c r="J971" s="36"/>
      <c r="K971" s="49"/>
      <c r="L971" s="49"/>
      <c r="M971" s="49"/>
    </row>
    <row r="972" ht="30.0" customHeight="1">
      <c r="H972" s="49"/>
      <c r="I972" s="38"/>
      <c r="J972" s="36"/>
      <c r="K972" s="49"/>
      <c r="L972" s="49"/>
      <c r="M972" s="49"/>
    </row>
    <row r="973" ht="30.0" customHeight="1">
      <c r="H973" s="49"/>
      <c r="I973" s="38"/>
      <c r="J973" s="36"/>
      <c r="K973" s="49"/>
      <c r="L973" s="49"/>
      <c r="M973" s="49"/>
    </row>
    <row r="974" ht="30.0" customHeight="1">
      <c r="H974" s="49"/>
      <c r="I974" s="38"/>
      <c r="J974" s="36"/>
      <c r="K974" s="49"/>
      <c r="L974" s="49"/>
      <c r="M974" s="49"/>
    </row>
    <row r="975" ht="30.0" customHeight="1">
      <c r="H975" s="49"/>
      <c r="I975" s="38"/>
      <c r="J975" s="36"/>
      <c r="K975" s="49"/>
      <c r="L975" s="49"/>
      <c r="M975" s="49"/>
    </row>
    <row r="976" ht="30.0" customHeight="1">
      <c r="H976" s="49"/>
      <c r="I976" s="38"/>
      <c r="J976" s="36"/>
      <c r="K976" s="49"/>
      <c r="L976" s="49"/>
      <c r="M976" s="49"/>
    </row>
    <row r="977" ht="30.0" customHeight="1">
      <c r="H977" s="49"/>
      <c r="I977" s="38"/>
      <c r="J977" s="36"/>
      <c r="K977" s="49"/>
      <c r="L977" s="49"/>
      <c r="M977" s="49"/>
    </row>
    <row r="978" ht="30.0" customHeight="1">
      <c r="H978" s="49"/>
      <c r="I978" s="38"/>
      <c r="J978" s="36"/>
      <c r="K978" s="49"/>
      <c r="L978" s="49"/>
      <c r="M978" s="49"/>
    </row>
    <row r="979" ht="30.0" customHeight="1">
      <c r="H979" s="49"/>
      <c r="I979" s="38"/>
      <c r="J979" s="36"/>
      <c r="K979" s="49"/>
      <c r="L979" s="49"/>
      <c r="M979" s="49"/>
    </row>
    <row r="980" ht="30.0" customHeight="1">
      <c r="H980" s="49"/>
      <c r="I980" s="38"/>
      <c r="J980" s="36"/>
      <c r="K980" s="49"/>
      <c r="L980" s="49"/>
      <c r="M980" s="49"/>
    </row>
    <row r="981" ht="30.0" customHeight="1">
      <c r="H981" s="49"/>
      <c r="I981" s="38"/>
      <c r="J981" s="36"/>
      <c r="K981" s="49"/>
      <c r="L981" s="49"/>
      <c r="M981" s="49"/>
    </row>
    <row r="982" ht="30.0" customHeight="1">
      <c r="H982" s="49"/>
      <c r="I982" s="38"/>
      <c r="J982" s="36"/>
      <c r="K982" s="49"/>
      <c r="L982" s="49"/>
      <c r="M982" s="49"/>
    </row>
    <row r="983" ht="30.0" customHeight="1">
      <c r="H983" s="49"/>
      <c r="I983" s="38"/>
      <c r="J983" s="36"/>
      <c r="K983" s="49"/>
      <c r="L983" s="49"/>
      <c r="M983" s="49"/>
    </row>
    <row r="984" ht="30.0" customHeight="1">
      <c r="H984" s="49"/>
      <c r="I984" s="38"/>
      <c r="J984" s="36"/>
      <c r="K984" s="49"/>
      <c r="L984" s="49"/>
      <c r="M984" s="49"/>
    </row>
    <row r="985" ht="30.0" customHeight="1">
      <c r="H985" s="49"/>
      <c r="I985" s="38"/>
      <c r="J985" s="36"/>
      <c r="K985" s="49"/>
      <c r="L985" s="49"/>
      <c r="M985" s="49"/>
    </row>
    <row r="986" ht="30.0" customHeight="1">
      <c r="H986" s="49"/>
      <c r="I986" s="38"/>
      <c r="J986" s="36"/>
      <c r="K986" s="49"/>
      <c r="L986" s="49"/>
      <c r="M986" s="49"/>
    </row>
    <row r="987" ht="30.0" customHeight="1">
      <c r="H987" s="49"/>
      <c r="I987" s="38"/>
      <c r="J987" s="36"/>
      <c r="K987" s="49"/>
      <c r="L987" s="49"/>
      <c r="M987" s="49"/>
    </row>
    <row r="988" ht="30.0" customHeight="1">
      <c r="H988" s="49"/>
      <c r="I988" s="38"/>
      <c r="J988" s="36"/>
      <c r="K988" s="49"/>
      <c r="L988" s="49"/>
      <c r="M988" s="49"/>
    </row>
    <row r="989" ht="30.0" customHeight="1">
      <c r="H989" s="49"/>
      <c r="I989" s="38"/>
      <c r="J989" s="36"/>
      <c r="K989" s="49"/>
      <c r="L989" s="49"/>
      <c r="M989" s="49"/>
    </row>
    <row r="990" ht="30.0" customHeight="1">
      <c r="H990" s="49"/>
      <c r="I990" s="38"/>
      <c r="J990" s="36"/>
      <c r="K990" s="49"/>
      <c r="L990" s="49"/>
      <c r="M990" s="49"/>
    </row>
    <row r="991" ht="30.0" customHeight="1">
      <c r="H991" s="49"/>
      <c r="I991" s="38"/>
      <c r="J991" s="36"/>
      <c r="K991" s="49"/>
      <c r="L991" s="49"/>
      <c r="M991" s="49"/>
    </row>
    <row r="992" ht="30.0" customHeight="1">
      <c r="H992" s="49"/>
      <c r="I992" s="38"/>
      <c r="J992" s="36"/>
      <c r="K992" s="49"/>
      <c r="L992" s="49"/>
      <c r="M992" s="49"/>
    </row>
    <row r="993" ht="30.0" customHeight="1">
      <c r="H993" s="49"/>
      <c r="I993" s="38"/>
      <c r="J993" s="36"/>
      <c r="K993" s="49"/>
      <c r="L993" s="49"/>
      <c r="M993" s="49"/>
    </row>
    <row r="994" ht="30.0" customHeight="1">
      <c r="H994" s="49"/>
      <c r="I994" s="38"/>
      <c r="J994" s="36"/>
      <c r="K994" s="49"/>
      <c r="L994" s="49"/>
      <c r="M994" s="49"/>
    </row>
    <row r="995" ht="30.0" customHeight="1">
      <c r="H995" s="49"/>
      <c r="I995" s="38"/>
      <c r="J995" s="36"/>
      <c r="K995" s="49"/>
      <c r="L995" s="49"/>
      <c r="M995" s="49"/>
    </row>
    <row r="996" ht="30.0" customHeight="1">
      <c r="H996" s="49"/>
      <c r="I996" s="38"/>
      <c r="J996" s="36"/>
      <c r="K996" s="49"/>
      <c r="L996" s="49"/>
      <c r="M996" s="49"/>
    </row>
    <row r="997" ht="30.0" customHeight="1">
      <c r="H997" s="49"/>
      <c r="I997" s="38"/>
      <c r="J997" s="36"/>
      <c r="K997" s="49"/>
      <c r="L997" s="49"/>
      <c r="M997" s="49"/>
    </row>
    <row r="998" ht="30.0" customHeight="1">
      <c r="H998" s="49"/>
      <c r="I998" s="38"/>
      <c r="J998" s="36"/>
      <c r="K998" s="49"/>
      <c r="L998" s="49"/>
      <c r="M998" s="49"/>
    </row>
    <row r="999" ht="30.0" customHeight="1">
      <c r="H999" s="49"/>
      <c r="I999" s="38"/>
      <c r="J999" s="36"/>
      <c r="K999" s="49"/>
      <c r="L999" s="49"/>
      <c r="M999" s="49"/>
    </row>
    <row r="1000" ht="30.0" customHeight="1">
      <c r="H1000" s="49"/>
      <c r="I1000" s="38"/>
      <c r="J1000" s="36"/>
      <c r="K1000" s="49"/>
      <c r="L1000" s="49"/>
      <c r="M1000" s="49"/>
    </row>
  </sheetData>
  <autoFilter ref="$A$1:$X$311"/>
  <customSheetViews>
    <customSheetView guid="{840E7FFF-C6FC-44AD-B3DC-0815FDA7AFAA}" filter="1" showAutoFilter="1">
      <autoFilter ref="$A$1:$X$1000">
        <filterColumn colId="7">
          <colorFilter dxfId="5"/>
        </filterColumn>
      </autoFilter>
    </customSheetView>
  </customSheetViews>
  <conditionalFormatting sqref="H2:H311">
    <cfRule type="containsText" dxfId="3" priority="1" operator="containsText" text="drivers">
      <formula>NOT(ISERROR(SEARCH(("drivers"),(H2))))</formula>
    </cfRule>
  </conditionalFormatting>
  <conditionalFormatting sqref="A1">
    <cfRule type="colorScale" priority="2">
      <colorScale>
        <cfvo type="min"/>
        <cfvo type="max"/>
        <color rgb="FF57BB8A"/>
        <color rgb="FFFFFFFF"/>
      </colorScale>
    </cfRule>
  </conditionalFormatting>
  <conditionalFormatting sqref="I1:J1">
    <cfRule type="notContainsBlanks" dxfId="6" priority="3">
      <formula>LEN(TRIM(I1))&gt;0</formula>
    </cfRule>
  </conditionalFormatting>
  <conditionalFormatting sqref="K1:K1000">
    <cfRule type="notContainsBlanks" dxfId="6" priority="4">
      <formula>LEN(TRIM(K1))&gt;0</formula>
    </cfRule>
  </conditionalFormatting>
  <dataValidations>
    <dataValidation type="list" allowBlank="1" showErrorMessage="1" sqref="J2:J1000">
      <formula1>"Mutex,Vec,None,Drop,Result type,Custom Trait ,TBD,Ownership Model,Rustc flags,Aref"</formula1>
    </dataValidation>
    <dataValidation type="list" allowBlank="1" showErrorMessage="1" sqref="K2:K1000">
      <formula1>Categories!$C$2:$C$21</formula1>
    </dataValidation>
    <dataValidation type="list" allowBlank="1" showErrorMessage="1" sqref="I2:I1000">
      <formula1>"No,Yes,Yes + P,TBD"</formula1>
    </dataValidation>
  </dataValidations>
  <hyperlinks>
    <hyperlink r:id="rId1" ref="M9"/>
    <hyperlink r:id="rId2" ref="M10"/>
    <hyperlink r:id="rId3" ref="M11"/>
    <hyperlink r:id="rId4" ref="M12"/>
    <hyperlink r:id="rId5" location="u" ref="M14"/>
    <hyperlink r:id="rId6" ref="M15"/>
    <hyperlink r:id="rId7" ref="M16"/>
    <hyperlink r:id="rId8" ref="M17"/>
    <hyperlink r:id="rId9" ref="M18"/>
    <hyperlink r:id="rId10" ref="M19"/>
    <hyperlink r:id="rId11" ref="M21"/>
    <hyperlink r:id="rId12" ref="M22"/>
    <hyperlink r:id="rId13" ref="M23"/>
    <hyperlink r:id="rId14" ref="M25"/>
    <hyperlink r:id="rId15" location="u" ref="M35"/>
    <hyperlink r:id="rId16" ref="M36"/>
    <hyperlink r:id="rId17" location="rc85e751f467b3e6f9ccef92cfa7fb8a6cc50c270" ref="M37"/>
    <hyperlink r:id="rId18" ref="M40"/>
    <hyperlink r:id="rId19" ref="M41"/>
    <hyperlink r:id="rId20" ref="M43"/>
    <hyperlink r:id="rId21" ref="M44"/>
    <hyperlink r:id="rId22" ref="M45"/>
    <hyperlink r:id="rId23" ref="M49"/>
    <hyperlink r:id="rId24" ref="M50"/>
    <hyperlink r:id="rId25" ref="M53"/>
    <hyperlink r:id="rId26" ref="M54"/>
    <hyperlink r:id="rId27" ref="M57"/>
    <hyperlink r:id="rId28" ref="M58"/>
    <hyperlink r:id="rId29" location="diff-2328145f01c030dfc00a0b4965ed1615765985a125b7d0d25bf9201856f96717" ref="M59"/>
    <hyperlink r:id="rId30" ref="M72"/>
    <hyperlink r:id="rId31" ref="M75"/>
    <hyperlink r:id="rId32" ref="M76"/>
    <hyperlink r:id="rId33" ref="M77"/>
    <hyperlink r:id="rId34" ref="M79"/>
    <hyperlink r:id="rId35" ref="M81"/>
    <hyperlink r:id="rId36" ref="M82"/>
    <hyperlink r:id="rId37" ref="M83"/>
    <hyperlink r:id="rId38" ref="M84"/>
    <hyperlink r:id="rId39" ref="M87"/>
    <hyperlink r:id="rId40" ref="M89"/>
    <hyperlink r:id="rId41" ref="M90"/>
    <hyperlink r:id="rId42" ref="M91"/>
    <hyperlink r:id="rId43" ref="M106"/>
    <hyperlink r:id="rId44" ref="M108"/>
    <hyperlink r:id="rId45" ref="M109"/>
    <hyperlink r:id="rId46" ref="M114"/>
    <hyperlink r:id="rId47" ref="M120"/>
    <hyperlink r:id="rId48" ref="M122"/>
    <hyperlink r:id="rId49" ref="M125"/>
    <hyperlink r:id="rId50" ref="M127"/>
    <hyperlink r:id="rId51" ref="M130"/>
    <hyperlink r:id="rId52" ref="M133"/>
    <hyperlink r:id="rId53" ref="M146"/>
    <hyperlink r:id="rId54" ref="M147"/>
    <hyperlink r:id="rId55" ref="M148"/>
    <hyperlink r:id="rId56" ref="M149"/>
    <hyperlink r:id="rId57" ref="M150"/>
    <hyperlink r:id="rId58" ref="L151"/>
    <hyperlink r:id="rId59" ref="M151"/>
    <hyperlink r:id="rId60" ref="M152"/>
    <hyperlink r:id="rId61" ref="M153"/>
    <hyperlink r:id="rId62" ref="M154"/>
    <hyperlink r:id="rId63" ref="M155"/>
    <hyperlink r:id="rId64" ref="M156"/>
    <hyperlink r:id="rId65" ref="M158"/>
    <hyperlink r:id="rId66" ref="M176"/>
    <hyperlink r:id="rId67" ref="M179"/>
    <hyperlink r:id="rId68" ref="M192"/>
    <hyperlink r:id="rId69" ref="M198"/>
    <hyperlink r:id="rId70" ref="M203"/>
    <hyperlink r:id="rId71" ref="M209"/>
    <hyperlink r:id="rId72" ref="M210"/>
    <hyperlink r:id="rId73" ref="M232"/>
    <hyperlink r:id="rId74" ref="M234"/>
    <hyperlink r:id="rId75" ref="M290"/>
    <hyperlink r:id="rId76" ref="M292"/>
  </hyperlinks>
  <drawing r:id="rId7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4.25"/>
    <col customWidth="1" min="2" max="2" width="10.88"/>
    <col customWidth="1" min="3" max="3" width="9.5"/>
    <col customWidth="1" min="4" max="4" width="10.88"/>
    <col customWidth="1" min="5" max="5" width="27.13"/>
    <col customWidth="1" hidden="1" min="6" max="6" width="12.0"/>
    <col hidden="1" min="7" max="7" width="12.63"/>
    <col customWidth="1" min="8" max="8" width="49.25"/>
    <col customWidth="1" min="9" max="9" width="13.0"/>
    <col customWidth="1" min="10" max="10" width="14.0"/>
    <col customWidth="1" min="11" max="12" width="19.63"/>
    <col customWidth="1" min="13" max="14" width="9.75"/>
    <col customWidth="1" min="15" max="16" width="34.0"/>
    <col customWidth="1" min="17" max="17" width="99.25"/>
    <col customWidth="1" min="18" max="18" width="66.38"/>
  </cols>
  <sheetData>
    <row r="1" ht="24.75" customHeight="1">
      <c r="A1" s="2" t="s">
        <v>78</v>
      </c>
      <c r="B1" s="2" t="s">
        <v>79</v>
      </c>
      <c r="C1" s="2" t="s">
        <v>80</v>
      </c>
      <c r="D1" s="2" t="s">
        <v>81</v>
      </c>
      <c r="E1" s="2" t="s">
        <v>82</v>
      </c>
      <c r="F1" s="2" t="s">
        <v>83</v>
      </c>
      <c r="G1" s="2" t="s">
        <v>84</v>
      </c>
      <c r="H1" s="43" t="s">
        <v>85</v>
      </c>
      <c r="I1" s="43" t="s">
        <v>2248</v>
      </c>
      <c r="J1" s="43" t="s">
        <v>2249</v>
      </c>
      <c r="K1" s="43" t="s">
        <v>2250</v>
      </c>
      <c r="L1" s="82" t="s">
        <v>2251</v>
      </c>
      <c r="M1" s="43" t="s">
        <v>86</v>
      </c>
      <c r="N1" s="43" t="s">
        <v>734</v>
      </c>
      <c r="O1" s="43"/>
      <c r="P1" s="43" t="s">
        <v>88</v>
      </c>
      <c r="Q1" s="43" t="s">
        <v>89</v>
      </c>
      <c r="R1" s="2" t="s">
        <v>2252</v>
      </c>
    </row>
    <row r="2" ht="24.75" hidden="1" customHeight="1">
      <c r="A2" s="2" t="s">
        <v>2253</v>
      </c>
      <c r="B2" s="44">
        <v>44555.0</v>
      </c>
      <c r="C2" s="44">
        <v>44981.0</v>
      </c>
      <c r="D2" s="2">
        <v>3.5</v>
      </c>
      <c r="E2" s="13">
        <v>5.0E-4</v>
      </c>
      <c r="H2" s="43" t="s">
        <v>2254</v>
      </c>
      <c r="L2" s="38"/>
    </row>
    <row r="3" ht="24.75" hidden="1" customHeight="1">
      <c r="A3" s="2" t="s">
        <v>2255</v>
      </c>
      <c r="B3" s="44">
        <v>44555.0</v>
      </c>
      <c r="C3" s="44">
        <v>44981.0</v>
      </c>
      <c r="D3" s="2">
        <v>7.5</v>
      </c>
      <c r="E3" s="13">
        <v>9.0E-4</v>
      </c>
      <c r="H3" s="43" t="s">
        <v>2256</v>
      </c>
      <c r="J3" s="2" t="s">
        <v>2257</v>
      </c>
      <c r="L3" s="38"/>
    </row>
    <row r="4" ht="24.75" hidden="1" customHeight="1">
      <c r="A4" s="2" t="s">
        <v>2258</v>
      </c>
      <c r="B4" s="44">
        <v>44554.0</v>
      </c>
      <c r="C4" s="44">
        <v>44657.0</v>
      </c>
      <c r="D4" s="2">
        <v>5.5</v>
      </c>
      <c r="E4" s="13">
        <v>5.0E-4</v>
      </c>
      <c r="H4" s="43" t="s">
        <v>2259</v>
      </c>
      <c r="L4" s="38"/>
    </row>
    <row r="5" ht="24.75" hidden="1" customHeight="1">
      <c r="A5" s="2" t="s">
        <v>2260</v>
      </c>
      <c r="B5" s="44">
        <v>44553.0</v>
      </c>
      <c r="C5" s="44">
        <v>44657.0</v>
      </c>
      <c r="D5" s="2">
        <v>7.8</v>
      </c>
      <c r="E5" s="13">
        <v>7.0E-4</v>
      </c>
      <c r="H5" s="43" t="s">
        <v>2261</v>
      </c>
      <c r="L5" s="38"/>
    </row>
    <row r="6" ht="24.75" hidden="1" customHeight="1">
      <c r="A6" s="2" t="s">
        <v>2262</v>
      </c>
      <c r="B6" s="44">
        <v>44546.0</v>
      </c>
      <c r="C6" s="44">
        <v>44657.0</v>
      </c>
      <c r="D6" s="2">
        <v>5.5</v>
      </c>
      <c r="E6" s="13">
        <v>5.0E-4</v>
      </c>
      <c r="H6" s="43" t="s">
        <v>2263</v>
      </c>
      <c r="L6" s="38"/>
    </row>
    <row r="7" ht="24.75" customHeight="1">
      <c r="A7" s="2" t="s">
        <v>2264</v>
      </c>
      <c r="B7" s="44">
        <v>44552.0</v>
      </c>
      <c r="C7" s="44">
        <v>44713.0</v>
      </c>
      <c r="D7" s="2">
        <v>7.0</v>
      </c>
      <c r="E7" s="13">
        <v>7.0E-4</v>
      </c>
      <c r="H7" s="43" t="s">
        <v>2265</v>
      </c>
      <c r="I7" s="2" t="s">
        <v>52</v>
      </c>
      <c r="J7" s="83" t="s">
        <v>2266</v>
      </c>
      <c r="K7" s="43" t="s">
        <v>2267</v>
      </c>
      <c r="L7" s="84" t="str">
        <f>IFERROR(__xludf.DUMMYFUNCTION("query(Categories!$A$2:$D1000, ""select C where lower('"" &amp; K7 &amp; ""') matches lower(D) limit 1"")"),"Protocol Violation - Reference counting")</f>
        <v>Protocol Violation - Reference counting</v>
      </c>
      <c r="M7" s="2" t="s">
        <v>51</v>
      </c>
      <c r="N7" s="43" t="s">
        <v>2268</v>
      </c>
      <c r="O7" s="43"/>
      <c r="P7" s="43" t="s">
        <v>2269</v>
      </c>
      <c r="Q7" s="78" t="s">
        <v>2270</v>
      </c>
      <c r="R7" s="2" t="s">
        <v>2271</v>
      </c>
      <c r="S7" s="2" t="s">
        <v>2272</v>
      </c>
    </row>
    <row r="8" ht="24.75" customHeight="1">
      <c r="A8" s="85" t="s">
        <v>2273</v>
      </c>
      <c r="B8" s="86">
        <v>44517.0</v>
      </c>
      <c r="C8" s="86">
        <v>44981.0</v>
      </c>
      <c r="D8" s="85">
        <v>4.6</v>
      </c>
      <c r="E8" s="87">
        <v>0.0014</v>
      </c>
      <c r="F8" s="88"/>
      <c r="G8" s="88"/>
      <c r="H8" s="83" t="s">
        <v>2274</v>
      </c>
      <c r="I8" s="85" t="s">
        <v>53</v>
      </c>
      <c r="J8" s="83" t="s">
        <v>2266</v>
      </c>
      <c r="K8" s="89" t="s">
        <v>26</v>
      </c>
      <c r="L8" s="84" t="str">
        <f>IFERROR(__xludf.DUMMYFUNCTION("query(Categories!$A$2:$D1000, ""select C where lower('"" &amp; K8 &amp; ""') matches lower(D) limit 1"")"),"Semantic Violation - Logic error")</f>
        <v>Semantic Violation - Logic error</v>
      </c>
      <c r="M8" s="85" t="s">
        <v>2275</v>
      </c>
      <c r="N8" s="83" t="s">
        <v>2276</v>
      </c>
      <c r="O8" s="83"/>
      <c r="P8" s="83" t="s">
        <v>2277</v>
      </c>
      <c r="Q8" s="90" t="s">
        <v>2278</v>
      </c>
      <c r="R8" s="85" t="s">
        <v>2279</v>
      </c>
      <c r="S8" s="85" t="s">
        <v>2280</v>
      </c>
      <c r="T8" s="88"/>
      <c r="U8" s="88"/>
      <c r="V8" s="88"/>
      <c r="W8" s="88"/>
      <c r="X8" s="88"/>
      <c r="Y8" s="88"/>
      <c r="Z8" s="88"/>
      <c r="AA8" s="88"/>
      <c r="AB8" s="88"/>
      <c r="AC8" s="88"/>
      <c r="AD8" s="88"/>
      <c r="AE8" s="88"/>
    </row>
    <row r="9" ht="24.75" customHeight="1">
      <c r="A9" s="2" t="s">
        <v>2281</v>
      </c>
      <c r="B9" s="44">
        <v>44517.0</v>
      </c>
      <c r="C9" s="44">
        <v>44657.0</v>
      </c>
      <c r="D9" s="2">
        <v>6.7</v>
      </c>
      <c r="E9" s="13">
        <v>7.0E-4</v>
      </c>
      <c r="H9" s="43" t="s">
        <v>2282</v>
      </c>
      <c r="I9" s="2" t="s">
        <v>52</v>
      </c>
      <c r="J9" s="43" t="s">
        <v>2266</v>
      </c>
      <c r="K9" s="89" t="s">
        <v>33</v>
      </c>
      <c r="L9" s="84" t="str">
        <f>IFERROR(__xludf.DUMMYFUNCTION("query(Categories!$A$2:$D1000, ""select C where lower('"" &amp; K9 &amp; ""') matches lower(D) limit 1"")"),"Safety Violation - Buffer overflow and pointer operation")</f>
        <v>Safety Violation - Buffer overflow and pointer operation</v>
      </c>
      <c r="M9" s="2" t="s">
        <v>57</v>
      </c>
      <c r="N9" s="43" t="s">
        <v>2283</v>
      </c>
      <c r="O9" s="43"/>
      <c r="P9" s="43" t="s">
        <v>1718</v>
      </c>
      <c r="Q9" s="78" t="s">
        <v>2284</v>
      </c>
      <c r="R9" s="2" t="s">
        <v>2285</v>
      </c>
      <c r="S9" s="2" t="s">
        <v>2272</v>
      </c>
      <c r="T9" s="2" t="s">
        <v>2286</v>
      </c>
    </row>
    <row r="10" ht="24.75" customHeight="1">
      <c r="A10" s="2" t="s">
        <v>2287</v>
      </c>
      <c r="B10" s="44">
        <v>44504.0</v>
      </c>
      <c r="C10" s="44">
        <v>44981.0</v>
      </c>
      <c r="D10" s="2">
        <v>5.5</v>
      </c>
      <c r="E10" s="13">
        <v>8.0E-4</v>
      </c>
      <c r="H10" s="43" t="s">
        <v>2288</v>
      </c>
      <c r="I10" s="2" t="s">
        <v>52</v>
      </c>
      <c r="J10" s="43" t="s">
        <v>2266</v>
      </c>
      <c r="K10" s="89" t="s">
        <v>33</v>
      </c>
      <c r="L10" s="84" t="str">
        <f>IFERROR(__xludf.DUMMYFUNCTION("query(Categories!$A$2:$D1000, ""select C where lower('"" &amp; K10 &amp; ""') matches lower(D) limit 1"")"),"Safety Violation - Buffer overflow and pointer operation")</f>
        <v>Safety Violation - Buffer overflow and pointer operation</v>
      </c>
      <c r="M10" s="2" t="s">
        <v>57</v>
      </c>
      <c r="N10" s="43" t="s">
        <v>2289</v>
      </c>
      <c r="O10" s="43"/>
      <c r="P10" s="43" t="s">
        <v>1714</v>
      </c>
      <c r="Q10" s="78" t="s">
        <v>2290</v>
      </c>
      <c r="R10" s="91" t="s">
        <v>2285</v>
      </c>
      <c r="S10" s="2" t="s">
        <v>2272</v>
      </c>
    </row>
    <row r="11" ht="24.75" hidden="1" customHeight="1">
      <c r="A11" s="2" t="s">
        <v>2291</v>
      </c>
      <c r="B11" s="44">
        <v>44502.0</v>
      </c>
      <c r="C11" s="44">
        <v>44868.0</v>
      </c>
      <c r="D11" s="2">
        <v>9.8</v>
      </c>
      <c r="E11" s="13">
        <v>0.101</v>
      </c>
      <c r="H11" s="43" t="s">
        <v>2292</v>
      </c>
      <c r="L11" s="38"/>
    </row>
    <row r="12" ht="24.75" hidden="1" customHeight="1">
      <c r="A12" s="2" t="s">
        <v>2293</v>
      </c>
      <c r="B12" s="44">
        <v>44497.0</v>
      </c>
      <c r="C12" s="44">
        <v>44986.0</v>
      </c>
      <c r="D12" s="2">
        <v>7.8</v>
      </c>
      <c r="E12" s="13">
        <v>4.0E-4</v>
      </c>
      <c r="H12" s="43" t="s">
        <v>2294</v>
      </c>
      <c r="L12" s="38"/>
    </row>
    <row r="13" ht="24.75" hidden="1" customHeight="1">
      <c r="A13" s="2" t="s">
        <v>2295</v>
      </c>
      <c r="B13" s="44">
        <v>44497.0</v>
      </c>
      <c r="C13" s="44">
        <v>44528.0</v>
      </c>
      <c r="D13" s="2">
        <v>5.5</v>
      </c>
      <c r="E13" s="13">
        <v>5.0E-4</v>
      </c>
      <c r="H13" s="43" t="s">
        <v>2296</v>
      </c>
      <c r="L13" s="38"/>
    </row>
    <row r="14" ht="24.75" hidden="1" customHeight="1">
      <c r="A14" s="2" t="s">
        <v>2297</v>
      </c>
      <c r="B14" s="44">
        <v>44489.0</v>
      </c>
      <c r="C14" s="44">
        <v>44872.0</v>
      </c>
      <c r="D14" s="2">
        <v>6.7</v>
      </c>
      <c r="E14" s="13">
        <v>4.0E-4</v>
      </c>
      <c r="H14" s="43" t="s">
        <v>2298</v>
      </c>
      <c r="L14" s="38"/>
    </row>
    <row r="15" ht="24.75" customHeight="1">
      <c r="A15" s="2" t="s">
        <v>2299</v>
      </c>
      <c r="B15" s="44">
        <v>44490.0</v>
      </c>
      <c r="C15" s="44">
        <v>44528.0</v>
      </c>
      <c r="D15" s="2">
        <v>6.7</v>
      </c>
      <c r="E15" s="13">
        <v>4.0E-4</v>
      </c>
      <c r="H15" s="43" t="s">
        <v>2300</v>
      </c>
      <c r="I15" s="2" t="s">
        <v>52</v>
      </c>
      <c r="J15" s="43" t="s">
        <v>2266</v>
      </c>
      <c r="K15" s="89" t="s">
        <v>33</v>
      </c>
      <c r="L15" s="84" t="str">
        <f>IFERROR(__xludf.DUMMYFUNCTION("query(Categories!$A$2:$D1000, ""select C where lower('"" &amp; K15 &amp; ""') matches lower(D) limit 1"")"),"Safety Violation - Buffer overflow and pointer operation")</f>
        <v>Safety Violation - Buffer overflow and pointer operation</v>
      </c>
      <c r="M15" s="2" t="s">
        <v>57</v>
      </c>
      <c r="N15" s="43" t="s">
        <v>2301</v>
      </c>
      <c r="O15" s="43"/>
      <c r="P15" s="43" t="s">
        <v>1718</v>
      </c>
      <c r="Q15" s="78" t="s">
        <v>2302</v>
      </c>
      <c r="R15" s="2" t="s">
        <v>2285</v>
      </c>
      <c r="S15" s="2" t="s">
        <v>2272</v>
      </c>
    </row>
    <row r="16" ht="24.75" customHeight="1">
      <c r="A16" s="2" t="s">
        <v>2303</v>
      </c>
      <c r="B16" s="44">
        <v>44480.0</v>
      </c>
      <c r="C16" s="44">
        <v>44533.0</v>
      </c>
      <c r="D16" s="2">
        <v>7.8</v>
      </c>
      <c r="E16" s="13">
        <v>4.0E-4</v>
      </c>
      <c r="H16" s="43" t="s">
        <v>2304</v>
      </c>
      <c r="I16" s="2" t="s">
        <v>52</v>
      </c>
      <c r="J16" s="43" t="s">
        <v>2266</v>
      </c>
      <c r="K16" s="89" t="s">
        <v>33</v>
      </c>
      <c r="L16" s="84" t="str">
        <f>IFERROR(__xludf.DUMMYFUNCTION("query(Categories!$A$2:$D1000, ""select C where lower('"" &amp; K16 &amp; ""') matches lower(D) limit 1"")"),"Safety Violation - Buffer overflow and pointer operation")</f>
        <v>Safety Violation - Buffer overflow and pointer operation</v>
      </c>
      <c r="M16" s="2" t="s">
        <v>57</v>
      </c>
      <c r="N16" s="43" t="s">
        <v>2283</v>
      </c>
      <c r="O16" s="43" t="s">
        <v>2305</v>
      </c>
      <c r="P16" s="43" t="s">
        <v>1718</v>
      </c>
      <c r="Q16" s="92" t="s">
        <v>2306</v>
      </c>
      <c r="R16" s="91" t="s">
        <v>2307</v>
      </c>
      <c r="S16" s="85" t="s">
        <v>2280</v>
      </c>
    </row>
    <row r="17" ht="24.75" customHeight="1">
      <c r="A17" s="2" t="s">
        <v>2308</v>
      </c>
      <c r="B17" s="44">
        <v>44474.0</v>
      </c>
      <c r="C17" s="44">
        <v>45058.0</v>
      </c>
      <c r="D17" s="2">
        <v>7.8</v>
      </c>
      <c r="E17" s="13">
        <v>7.0E-4</v>
      </c>
      <c r="H17" s="43" t="s">
        <v>2309</v>
      </c>
      <c r="I17" s="2" t="s">
        <v>52</v>
      </c>
      <c r="J17" s="43" t="s">
        <v>2266</v>
      </c>
      <c r="K17" s="89" t="s">
        <v>33</v>
      </c>
      <c r="L17" s="84" t="str">
        <f>IFERROR(__xludf.DUMMYFUNCTION("query(Categories!$A$2:$D1000, ""select C where lower('"" &amp; K17 &amp; ""') matches lower(D) limit 1"")"),"Safety Violation - Buffer overflow and pointer operation")</f>
        <v>Safety Violation - Buffer overflow and pointer operation</v>
      </c>
      <c r="M17" s="2" t="s">
        <v>57</v>
      </c>
      <c r="N17" s="43" t="s">
        <v>2301</v>
      </c>
      <c r="O17" s="43" t="s">
        <v>2305</v>
      </c>
      <c r="P17" s="43" t="s">
        <v>1718</v>
      </c>
      <c r="Q17" s="92" t="s">
        <v>2310</v>
      </c>
      <c r="R17" s="2" t="s">
        <v>2285</v>
      </c>
      <c r="S17" s="2" t="s">
        <v>2272</v>
      </c>
    </row>
    <row r="18" ht="24.75" hidden="1" customHeight="1">
      <c r="A18" s="2" t="s">
        <v>2311</v>
      </c>
      <c r="B18" s="44">
        <v>44471.0</v>
      </c>
      <c r="C18" s="44">
        <v>44645.0</v>
      </c>
      <c r="D18" s="2">
        <v>7.8</v>
      </c>
      <c r="E18" s="13">
        <v>5.0E-4</v>
      </c>
      <c r="H18" s="43" t="s">
        <v>2312</v>
      </c>
      <c r="L18" s="38"/>
    </row>
    <row r="19" ht="24.75" hidden="1" customHeight="1">
      <c r="A19" s="2" t="s">
        <v>2313</v>
      </c>
      <c r="B19" s="44">
        <v>44458.0</v>
      </c>
      <c r="C19" s="44">
        <v>44937.0</v>
      </c>
      <c r="D19" s="2">
        <v>7.8</v>
      </c>
      <c r="E19" s="13">
        <v>4.0E-4</v>
      </c>
      <c r="H19" s="43" t="s">
        <v>2314</v>
      </c>
      <c r="L19" s="38"/>
    </row>
    <row r="20" ht="24.75" hidden="1" customHeight="1">
      <c r="A20" s="2" t="s">
        <v>2315</v>
      </c>
      <c r="B20" s="44">
        <v>44442.0</v>
      </c>
      <c r="C20" s="44">
        <v>44656.0</v>
      </c>
      <c r="D20" s="2">
        <v>7.0</v>
      </c>
      <c r="E20" s="13">
        <v>5.0E-4</v>
      </c>
      <c r="H20" s="43" t="s">
        <v>2316</v>
      </c>
      <c r="L20" s="38"/>
    </row>
    <row r="21" ht="24.75" hidden="1" customHeight="1">
      <c r="A21" s="2" t="s">
        <v>2317</v>
      </c>
      <c r="B21" s="44">
        <v>44459.0</v>
      </c>
      <c r="C21" s="44">
        <v>44986.0</v>
      </c>
      <c r="D21" s="2">
        <v>7.8</v>
      </c>
      <c r="E21" s="13">
        <v>0.0011</v>
      </c>
      <c r="H21" s="43" t="s">
        <v>2318</v>
      </c>
      <c r="L21" s="38"/>
    </row>
    <row r="22" ht="24.75" hidden="1" customHeight="1">
      <c r="A22" s="2" t="s">
        <v>2319</v>
      </c>
      <c r="B22" s="44">
        <v>44416.0</v>
      </c>
      <c r="C22" s="44">
        <v>44420.0</v>
      </c>
      <c r="D22" s="2">
        <v>3.3</v>
      </c>
      <c r="E22" s="13">
        <v>4.0E-4</v>
      </c>
      <c r="H22" s="43" t="s">
        <v>2320</v>
      </c>
      <c r="L22" s="38"/>
    </row>
    <row r="23" ht="24.75" hidden="1" customHeight="1">
      <c r="A23" s="2" t="s">
        <v>2321</v>
      </c>
      <c r="B23" s="44">
        <v>44416.0</v>
      </c>
      <c r="C23" s="44">
        <v>44460.0</v>
      </c>
      <c r="D23" s="2">
        <v>5.5</v>
      </c>
      <c r="E23" s="13">
        <v>6.0E-4</v>
      </c>
      <c r="H23" s="43" t="s">
        <v>2322</v>
      </c>
      <c r="L23" s="38"/>
    </row>
    <row r="24" ht="24.75" customHeight="1">
      <c r="A24" s="2" t="s">
        <v>2323</v>
      </c>
      <c r="B24" s="44">
        <v>44416.0</v>
      </c>
      <c r="C24" s="44">
        <v>44487.0</v>
      </c>
      <c r="D24" s="2">
        <v>7.5</v>
      </c>
      <c r="E24" s="13">
        <v>0.0031</v>
      </c>
      <c r="H24" s="43" t="s">
        <v>2324</v>
      </c>
      <c r="I24" s="2" t="s">
        <v>52</v>
      </c>
      <c r="J24" s="43" t="s">
        <v>2266</v>
      </c>
      <c r="K24" s="89" t="s">
        <v>33</v>
      </c>
      <c r="L24" s="84" t="str">
        <f>IFERROR(__xludf.DUMMYFUNCTION("query(Categories!$A$2:$D1000, ""select C where lower('"" &amp; K24 &amp; ""') matches lower(D) limit 1"")"),"Safety Violation - Buffer overflow and pointer operation")</f>
        <v>Safety Violation - Buffer overflow and pointer operation</v>
      </c>
      <c r="M24" s="2" t="s">
        <v>57</v>
      </c>
      <c r="N24" s="43" t="s">
        <v>2301</v>
      </c>
      <c r="O24" s="43" t="s">
        <v>2305</v>
      </c>
      <c r="P24" s="43" t="s">
        <v>1718</v>
      </c>
      <c r="Q24" s="92" t="s">
        <v>2325</v>
      </c>
      <c r="R24" s="2" t="s">
        <v>2285</v>
      </c>
      <c r="S24" s="2" t="s">
        <v>2272</v>
      </c>
    </row>
    <row r="25" ht="24.75" hidden="1" customHeight="1">
      <c r="A25" s="2" t="s">
        <v>2326</v>
      </c>
      <c r="B25" s="44">
        <v>44416.0</v>
      </c>
      <c r="C25" s="44">
        <v>44420.0</v>
      </c>
      <c r="D25" s="2">
        <v>5.5</v>
      </c>
      <c r="E25" s="13">
        <v>4.0E-4</v>
      </c>
      <c r="H25" s="43" t="s">
        <v>2327</v>
      </c>
      <c r="L25" s="38"/>
    </row>
    <row r="26" ht="24.75" customHeight="1">
      <c r="A26" s="2" t="s">
        <v>2328</v>
      </c>
      <c r="B26" s="44">
        <v>44416.0</v>
      </c>
      <c r="C26" s="44">
        <v>44565.0</v>
      </c>
      <c r="D26" s="2">
        <v>3.3</v>
      </c>
      <c r="E26" s="13">
        <v>5.0E-4</v>
      </c>
      <c r="H26" s="43" t="s">
        <v>2329</v>
      </c>
      <c r="I26" s="2" t="s">
        <v>53</v>
      </c>
      <c r="J26" s="43" t="s">
        <v>2266</v>
      </c>
      <c r="K26" s="89" t="s">
        <v>2330</v>
      </c>
      <c r="L26" s="84" t="str">
        <f>IFERROR(__xludf.DUMMYFUNCTION("query(Categories!$A$2:$D1000, ""select C where lower('"" &amp; K26 &amp; ""') matches lower(D) limit 1"")"),"Safety Violation - Memory disclosure")</f>
        <v>Safety Violation - Memory disclosure</v>
      </c>
      <c r="M26" s="2" t="s">
        <v>53</v>
      </c>
      <c r="N26" s="43" t="s">
        <v>1482</v>
      </c>
      <c r="O26" s="43"/>
      <c r="P26" s="43" t="s">
        <v>2331</v>
      </c>
      <c r="Q26" s="92" t="s">
        <v>2332</v>
      </c>
      <c r="R26" s="2" t="s">
        <v>2333</v>
      </c>
      <c r="S26" s="85" t="s">
        <v>2280</v>
      </c>
    </row>
    <row r="27" ht="24.75" customHeight="1">
      <c r="A27" s="58" t="s">
        <v>2334</v>
      </c>
      <c r="B27" s="59">
        <v>44416.0</v>
      </c>
      <c r="C27" s="59">
        <v>44565.0</v>
      </c>
      <c r="D27" s="58">
        <v>6.8</v>
      </c>
      <c r="E27" s="60">
        <v>8.0E-4</v>
      </c>
      <c r="F27" s="93"/>
      <c r="G27" s="93"/>
      <c r="H27" s="94" t="s">
        <v>2335</v>
      </c>
      <c r="I27" s="2" t="s">
        <v>53</v>
      </c>
      <c r="J27" s="65" t="s">
        <v>2266</v>
      </c>
      <c r="K27" s="58" t="s">
        <v>26</v>
      </c>
      <c r="L27" s="95" t="str">
        <f>IFERROR(__xludf.DUMMYFUNCTION("query(Categories!$A$2:$D1000, ""select C where lower('"" &amp; K27 &amp; ""') matches lower(D) limit 1"")"),"Semantic Violation - Logic error")</f>
        <v>Semantic Violation - Logic error</v>
      </c>
      <c r="M27" s="58" t="s">
        <v>53</v>
      </c>
      <c r="N27" s="65" t="s">
        <v>2336</v>
      </c>
      <c r="O27" s="65" t="s">
        <v>2337</v>
      </c>
      <c r="P27" s="65" t="s">
        <v>2338</v>
      </c>
      <c r="Q27" s="96" t="s">
        <v>2339</v>
      </c>
      <c r="R27" s="91" t="s">
        <v>2307</v>
      </c>
      <c r="S27" s="58" t="s">
        <v>2280</v>
      </c>
      <c r="T27" s="61"/>
      <c r="U27" s="61"/>
      <c r="V27" s="61"/>
      <c r="W27" s="61"/>
      <c r="X27" s="61"/>
      <c r="Y27" s="61"/>
      <c r="Z27" s="61"/>
      <c r="AA27" s="61"/>
      <c r="AB27" s="61"/>
      <c r="AC27" s="61"/>
      <c r="AD27" s="93"/>
      <c r="AE27" s="93"/>
    </row>
    <row r="28" ht="24.75" hidden="1" customHeight="1">
      <c r="A28" s="2" t="s">
        <v>2340</v>
      </c>
      <c r="B28" s="44">
        <v>44416.0</v>
      </c>
      <c r="C28" s="44">
        <v>44684.0</v>
      </c>
      <c r="D28" s="2">
        <v>5.5</v>
      </c>
      <c r="E28" s="13">
        <v>5.0E-4</v>
      </c>
      <c r="H28" s="43" t="s">
        <v>2341</v>
      </c>
      <c r="L28" s="38"/>
    </row>
    <row r="29" ht="24.75" hidden="1" customHeight="1">
      <c r="A29" s="2" t="s">
        <v>2342</v>
      </c>
      <c r="B29" s="44">
        <v>44416.0</v>
      </c>
      <c r="C29" s="44">
        <v>44476.0</v>
      </c>
      <c r="D29" s="2">
        <v>7.5</v>
      </c>
      <c r="E29" s="13">
        <v>0.0034</v>
      </c>
      <c r="H29" s="43" t="s">
        <v>2343</v>
      </c>
      <c r="L29" s="38"/>
    </row>
    <row r="30" ht="24.75" hidden="1" customHeight="1">
      <c r="A30" s="2" t="s">
        <v>2344</v>
      </c>
      <c r="B30" s="44">
        <v>44416.0</v>
      </c>
      <c r="C30" s="44">
        <v>44476.0</v>
      </c>
      <c r="D30" s="2">
        <v>7.5</v>
      </c>
      <c r="E30" s="13">
        <v>0.0029</v>
      </c>
      <c r="H30" s="43" t="s">
        <v>2345</v>
      </c>
      <c r="L30" s="38"/>
    </row>
    <row r="31" ht="24.75" hidden="1" customHeight="1">
      <c r="A31" s="2" t="s">
        <v>2346</v>
      </c>
      <c r="B31" s="44">
        <v>44416.0</v>
      </c>
      <c r="C31" s="44">
        <v>44420.0</v>
      </c>
      <c r="D31" s="2">
        <v>5.5</v>
      </c>
      <c r="E31" s="13">
        <v>4.0E-4</v>
      </c>
      <c r="H31" s="43" t="s">
        <v>2347</v>
      </c>
      <c r="L31" s="38"/>
    </row>
    <row r="32" ht="24.75" hidden="1" customHeight="1">
      <c r="A32" s="2" t="s">
        <v>2348</v>
      </c>
      <c r="B32" s="44">
        <v>44416.0</v>
      </c>
      <c r="C32" s="44">
        <v>44551.0</v>
      </c>
      <c r="D32" s="2">
        <v>6.5</v>
      </c>
      <c r="E32" s="13">
        <v>8.0E-4</v>
      </c>
      <c r="H32" s="43" t="s">
        <v>2349</v>
      </c>
      <c r="L32" s="38"/>
    </row>
    <row r="33" ht="24.75" hidden="1" customHeight="1">
      <c r="A33" s="2" t="s">
        <v>2350</v>
      </c>
      <c r="B33" s="44">
        <v>44416.0</v>
      </c>
      <c r="C33" s="44">
        <v>44565.0</v>
      </c>
      <c r="D33" s="2">
        <v>5.5</v>
      </c>
      <c r="E33" s="13">
        <v>6.0E-4</v>
      </c>
      <c r="H33" s="43" t="s">
        <v>2351</v>
      </c>
      <c r="L33" s="38"/>
    </row>
    <row r="34" ht="24.75" hidden="1" customHeight="1">
      <c r="A34" s="2" t="s">
        <v>2352</v>
      </c>
      <c r="B34" s="44">
        <v>44415.0</v>
      </c>
      <c r="C34" s="44">
        <v>44652.0</v>
      </c>
      <c r="D34" s="2">
        <v>7.8</v>
      </c>
      <c r="E34" s="13">
        <v>5.0E-4</v>
      </c>
      <c r="H34" s="43" t="s">
        <v>2353</v>
      </c>
      <c r="L34" s="38"/>
    </row>
    <row r="35" ht="24.75" customHeight="1">
      <c r="A35" s="2" t="s">
        <v>2354</v>
      </c>
      <c r="B35" s="44">
        <v>44415.0</v>
      </c>
      <c r="C35" s="44">
        <v>44562.0</v>
      </c>
      <c r="D35" s="2">
        <v>7.8</v>
      </c>
      <c r="E35" s="13">
        <v>5.0E-4</v>
      </c>
      <c r="H35" s="43" t="s">
        <v>2355</v>
      </c>
      <c r="I35" s="2" t="s">
        <v>52</v>
      </c>
      <c r="J35" s="43" t="s">
        <v>2266</v>
      </c>
      <c r="K35" s="89" t="s">
        <v>33</v>
      </c>
      <c r="L35" s="84" t="str">
        <f>IFERROR(__xludf.DUMMYFUNCTION("query(Categories!$A$2:$D1000, ""select C where lower('"" &amp; K35 &amp; ""') matches lower(D) limit 1"")"),"Safety Violation - Buffer overflow and pointer operation")</f>
        <v>Safety Violation - Buffer overflow and pointer operation</v>
      </c>
      <c r="M35" s="2" t="s">
        <v>57</v>
      </c>
      <c r="N35" s="74" t="s">
        <v>2356</v>
      </c>
      <c r="O35" s="74"/>
      <c r="P35" s="74" t="s">
        <v>2357</v>
      </c>
      <c r="Q35" s="97" t="s">
        <v>2358</v>
      </c>
      <c r="R35" s="2" t="s">
        <v>2285</v>
      </c>
      <c r="S35" s="2" t="s">
        <v>2272</v>
      </c>
    </row>
    <row r="36" ht="24.75" hidden="1" customHeight="1">
      <c r="A36" s="2" t="s">
        <v>2359</v>
      </c>
      <c r="B36" s="44">
        <v>44403.0</v>
      </c>
      <c r="C36" s="44">
        <v>44986.0</v>
      </c>
      <c r="D36" s="2">
        <v>7.8</v>
      </c>
      <c r="E36" s="13">
        <v>7.0E-4</v>
      </c>
      <c r="H36" s="43" t="s">
        <v>2360</v>
      </c>
      <c r="L36" s="38"/>
    </row>
    <row r="37" ht="24.75" customHeight="1">
      <c r="A37" s="2" t="s">
        <v>2361</v>
      </c>
      <c r="B37" s="44">
        <v>44398.0</v>
      </c>
      <c r="C37" s="44">
        <v>44981.0</v>
      </c>
      <c r="D37" s="2">
        <v>6.4</v>
      </c>
      <c r="E37" s="13">
        <v>8.0E-4</v>
      </c>
      <c r="H37" s="43" t="s">
        <v>2362</v>
      </c>
      <c r="I37" s="2" t="s">
        <v>53</v>
      </c>
      <c r="J37" s="68"/>
      <c r="K37" s="89" t="s">
        <v>7</v>
      </c>
      <c r="L37" s="84" t="str">
        <f>IFERROR(__xludf.DUMMYFUNCTION("query(Categories!$A$2:$D1000, ""select C where lower('"" &amp; K37 &amp; ""') matches lower(D) limit 1"")"),"Protocol Violation - Missing protocol steps")</f>
        <v>Protocol Violation - Missing protocol steps</v>
      </c>
      <c r="M37" s="2" t="s">
        <v>53</v>
      </c>
      <c r="N37" s="43" t="s">
        <v>2363</v>
      </c>
      <c r="O37" s="68"/>
      <c r="P37" s="69" t="s">
        <v>2364</v>
      </c>
      <c r="Q37" s="2" t="s">
        <v>2365</v>
      </c>
      <c r="R37" s="2" t="s">
        <v>2366</v>
      </c>
    </row>
    <row r="38" ht="24.75" hidden="1" customHeight="1">
      <c r="A38" s="2" t="s">
        <v>2367</v>
      </c>
      <c r="B38" s="44">
        <v>44410.0</v>
      </c>
      <c r="C38" s="44">
        <v>44511.0</v>
      </c>
      <c r="D38" s="2">
        <v>5.5</v>
      </c>
      <c r="E38" s="13">
        <v>5.0E-4</v>
      </c>
      <c r="H38" s="43" t="s">
        <v>2368</v>
      </c>
      <c r="L38" s="38"/>
    </row>
    <row r="39" ht="24.75" hidden="1" customHeight="1">
      <c r="A39" s="2" t="s">
        <v>2369</v>
      </c>
      <c r="B39" s="44">
        <v>44384.0</v>
      </c>
      <c r="C39" s="44">
        <v>45062.0</v>
      </c>
      <c r="D39" s="2">
        <v>7.8</v>
      </c>
      <c r="E39" s="13">
        <v>5.0E-4</v>
      </c>
      <c r="H39" s="43" t="s">
        <v>2370</v>
      </c>
      <c r="L39" s="38"/>
    </row>
    <row r="40" ht="24.75" hidden="1" customHeight="1">
      <c r="A40" s="2" t="s">
        <v>2371</v>
      </c>
      <c r="B40" s="44">
        <v>44361.0</v>
      </c>
      <c r="C40" s="44">
        <v>44459.0</v>
      </c>
      <c r="D40" s="2">
        <v>5.5</v>
      </c>
      <c r="E40" s="13">
        <v>4.0E-4</v>
      </c>
      <c r="H40" s="43" t="s">
        <v>2372</v>
      </c>
      <c r="L40" s="38"/>
    </row>
    <row r="41" ht="24.75" hidden="1" customHeight="1">
      <c r="A41" s="2" t="s">
        <v>2373</v>
      </c>
      <c r="B41" s="44">
        <v>44410.0</v>
      </c>
      <c r="C41" s="44">
        <v>44544.0</v>
      </c>
      <c r="D41" s="2">
        <v>5.5</v>
      </c>
      <c r="E41" s="13">
        <v>5.0E-4</v>
      </c>
      <c r="H41" s="43" t="s">
        <v>2374</v>
      </c>
      <c r="L41" s="38"/>
    </row>
    <row r="42" ht="24.75" hidden="1" customHeight="1">
      <c r="A42" s="2" t="s">
        <v>2375</v>
      </c>
      <c r="B42" s="44">
        <v>44397.0</v>
      </c>
      <c r="C42" s="44">
        <v>44986.0</v>
      </c>
      <c r="D42" s="2">
        <v>7.8</v>
      </c>
      <c r="E42" s="13">
        <v>0.0019</v>
      </c>
      <c r="H42" s="43" t="s">
        <v>2376</v>
      </c>
      <c r="L42" s="38"/>
    </row>
    <row r="43" ht="24.75" hidden="1" customHeight="1">
      <c r="A43" s="2" t="s">
        <v>2377</v>
      </c>
      <c r="B43" s="44">
        <v>44370.0</v>
      </c>
      <c r="C43" s="44">
        <v>44512.0</v>
      </c>
      <c r="D43" s="2">
        <v>4.7</v>
      </c>
      <c r="E43" s="13">
        <v>6.0E-4</v>
      </c>
      <c r="H43" s="43" t="s">
        <v>2378</v>
      </c>
      <c r="L43" s="38"/>
    </row>
    <row r="44" ht="24.75" hidden="1" customHeight="1">
      <c r="A44" s="2" t="s">
        <v>2379</v>
      </c>
      <c r="B44" s="44">
        <v>44343.0</v>
      </c>
      <c r="C44" s="44">
        <v>44981.0</v>
      </c>
      <c r="D44" s="2">
        <v>7.8</v>
      </c>
      <c r="E44" s="13">
        <v>4.0E-4</v>
      </c>
      <c r="H44" s="43" t="s">
        <v>2380</v>
      </c>
      <c r="L44" s="38"/>
    </row>
    <row r="45" ht="24.75" hidden="1" customHeight="1">
      <c r="A45" s="2" t="s">
        <v>2381</v>
      </c>
      <c r="B45" s="44">
        <v>44330.0</v>
      </c>
      <c r="C45" s="44">
        <v>44689.0</v>
      </c>
      <c r="D45" s="2">
        <v>7.8</v>
      </c>
      <c r="E45" s="13">
        <v>7.0E-4</v>
      </c>
      <c r="H45" s="43" t="s">
        <v>2382</v>
      </c>
      <c r="L45" s="38"/>
    </row>
    <row r="46" ht="24.75" hidden="1" customHeight="1">
      <c r="A46" s="2" t="s">
        <v>2383</v>
      </c>
      <c r="B46" s="44">
        <v>44330.0</v>
      </c>
      <c r="C46" s="44">
        <v>44356.0</v>
      </c>
      <c r="D46" s="2">
        <v>7.8</v>
      </c>
      <c r="E46" s="13">
        <v>8.0E-4</v>
      </c>
      <c r="H46" s="43" t="s">
        <v>2384</v>
      </c>
      <c r="L46" s="38"/>
    </row>
    <row r="47" ht="24.75" hidden="1" customHeight="1">
      <c r="A47" s="2" t="s">
        <v>2385</v>
      </c>
      <c r="B47" s="44">
        <v>44327.0</v>
      </c>
      <c r="C47" s="44">
        <v>44446.0</v>
      </c>
      <c r="D47" s="2">
        <v>7.8</v>
      </c>
      <c r="E47" s="13">
        <v>5.0E-4</v>
      </c>
      <c r="H47" s="43" t="s">
        <v>2386</v>
      </c>
      <c r="L47" s="38"/>
    </row>
    <row r="48" ht="24.75" hidden="1" customHeight="1">
      <c r="A48" s="2" t="s">
        <v>2387</v>
      </c>
      <c r="B48" s="44">
        <v>44326.0</v>
      </c>
      <c r="C48" s="44">
        <v>44694.0</v>
      </c>
      <c r="D48" s="2">
        <v>7.0</v>
      </c>
      <c r="E48" s="13">
        <v>8.0E-4</v>
      </c>
      <c r="H48" s="43" t="s">
        <v>2388</v>
      </c>
      <c r="L48" s="38"/>
    </row>
    <row r="49" ht="24.75" hidden="1" customHeight="1">
      <c r="A49" s="2" t="s">
        <v>2389</v>
      </c>
      <c r="B49" s="44">
        <v>44364.0</v>
      </c>
      <c r="C49" s="44">
        <v>44459.0</v>
      </c>
      <c r="D49" s="2">
        <v>7.1</v>
      </c>
      <c r="E49" s="13">
        <v>8.0E-4</v>
      </c>
      <c r="H49" s="43" t="s">
        <v>2390</v>
      </c>
      <c r="L49" s="38"/>
    </row>
    <row r="50" ht="24.75" customHeight="1">
      <c r="A50" s="2" t="s">
        <v>2391</v>
      </c>
      <c r="B50" s="44">
        <v>44322.0</v>
      </c>
      <c r="C50" s="44">
        <v>44562.0</v>
      </c>
      <c r="D50" s="2">
        <v>6.7</v>
      </c>
      <c r="E50" s="13">
        <v>5.0E-4</v>
      </c>
      <c r="H50" s="43" t="s">
        <v>2392</v>
      </c>
      <c r="I50" s="2" t="s">
        <v>52</v>
      </c>
      <c r="J50" s="43" t="s">
        <v>2266</v>
      </c>
      <c r="K50" s="89" t="s">
        <v>33</v>
      </c>
      <c r="L50" s="84" t="str">
        <f>IFERROR(__xludf.DUMMYFUNCTION("query(Categories!$A$2:$D1000, ""select C where lower('"" &amp; K50 &amp; ""') matches lower(D) limit 1"")"),"Safety Violation - Buffer overflow and pointer operation")</f>
        <v>Safety Violation - Buffer overflow and pointer operation</v>
      </c>
      <c r="M50" s="2" t="s">
        <v>57</v>
      </c>
      <c r="N50" s="43" t="s">
        <v>2301</v>
      </c>
      <c r="O50" s="43"/>
      <c r="P50" s="43" t="s">
        <v>2393</v>
      </c>
      <c r="Q50" s="78" t="s">
        <v>2394</v>
      </c>
      <c r="R50" s="2" t="s">
        <v>2285</v>
      </c>
      <c r="S50" s="2" t="s">
        <v>2272</v>
      </c>
    </row>
    <row r="51" ht="24.75" hidden="1" customHeight="1">
      <c r="A51" s="2" t="s">
        <v>2395</v>
      </c>
      <c r="B51" s="44">
        <v>44322.0</v>
      </c>
      <c r="C51" s="44">
        <v>44562.0</v>
      </c>
      <c r="D51" s="2">
        <v>5.5</v>
      </c>
      <c r="E51" s="13">
        <v>5.0E-4</v>
      </c>
      <c r="H51" s="43" t="s">
        <v>2396</v>
      </c>
      <c r="L51" s="38"/>
    </row>
    <row r="52" ht="24.75" hidden="1" customHeight="1">
      <c r="A52" s="2" t="s">
        <v>2397</v>
      </c>
      <c r="B52" s="44">
        <v>44337.0</v>
      </c>
      <c r="C52" s="44">
        <v>45149.0</v>
      </c>
      <c r="D52" s="2">
        <v>8.8</v>
      </c>
      <c r="E52" s="13">
        <v>5.0E-4</v>
      </c>
      <c r="H52" s="43" t="s">
        <v>2398</v>
      </c>
      <c r="L52" s="38"/>
    </row>
    <row r="53" ht="24.75" hidden="1" customHeight="1">
      <c r="A53" s="2" t="s">
        <v>2399</v>
      </c>
      <c r="B53" s="44">
        <v>44293.0</v>
      </c>
      <c r="C53" s="44">
        <v>44351.0</v>
      </c>
      <c r="D53" s="2">
        <v>5.5</v>
      </c>
      <c r="E53" s="13">
        <v>4.0E-4</v>
      </c>
      <c r="H53" s="43" t="s">
        <v>2400</v>
      </c>
      <c r="L53" s="38"/>
    </row>
    <row r="54" ht="24.75" customHeight="1">
      <c r="A54" s="2" t="s">
        <v>2401</v>
      </c>
      <c r="B54" s="44">
        <v>44288.0</v>
      </c>
      <c r="C54" s="44">
        <v>44697.0</v>
      </c>
      <c r="D54" s="2">
        <v>6.2</v>
      </c>
      <c r="E54" s="13">
        <v>7.0E-4</v>
      </c>
      <c r="H54" s="43" t="s">
        <v>2402</v>
      </c>
      <c r="I54" s="2" t="s">
        <v>51</v>
      </c>
      <c r="J54" s="43"/>
      <c r="K54" s="89" t="s">
        <v>35</v>
      </c>
      <c r="L54" s="84" t="str">
        <f>IFERROR(__xludf.DUMMYFUNCTION("query(Categories!$A$2:$D1000, ""select C where lower('"" &amp; K54 &amp; ""') matches lower(D) limit 1"")"),"Safety Violation - Memory leak")</f>
        <v>Safety Violation - Memory leak</v>
      </c>
      <c r="M54" s="2" t="s">
        <v>51</v>
      </c>
      <c r="N54" s="43" t="s">
        <v>34</v>
      </c>
      <c r="O54" s="43"/>
      <c r="P54" s="43" t="s">
        <v>2403</v>
      </c>
      <c r="Q54" s="92" t="s">
        <v>2404</v>
      </c>
      <c r="R54" s="2" t="s">
        <v>2405</v>
      </c>
      <c r="S54" s="2" t="s">
        <v>2272</v>
      </c>
    </row>
    <row r="55" ht="24.75" hidden="1" customHeight="1">
      <c r="A55" s="2" t="s">
        <v>2406</v>
      </c>
      <c r="B55" s="44">
        <v>44399.0</v>
      </c>
      <c r="C55" s="44">
        <v>45065.0</v>
      </c>
      <c r="D55" s="2">
        <v>7.4</v>
      </c>
      <c r="E55" s="13">
        <v>0.0028</v>
      </c>
      <c r="H55" s="43" t="s">
        <v>2407</v>
      </c>
      <c r="L55" s="38"/>
    </row>
    <row r="56" ht="24.75" hidden="1" customHeight="1">
      <c r="A56" s="2" t="s">
        <v>2408</v>
      </c>
      <c r="B56" s="44">
        <v>44285.0</v>
      </c>
      <c r="C56" s="44">
        <v>44697.0</v>
      </c>
      <c r="D56" s="2">
        <v>5.5</v>
      </c>
      <c r="E56" s="13">
        <v>5.0E-4</v>
      </c>
      <c r="H56" s="43" t="s">
        <v>2409</v>
      </c>
      <c r="L56" s="38"/>
    </row>
    <row r="57" ht="24.75" hidden="1" customHeight="1">
      <c r="A57" s="2" t="s">
        <v>2410</v>
      </c>
      <c r="B57" s="44">
        <v>44285.0</v>
      </c>
      <c r="C57" s="44">
        <v>44291.0</v>
      </c>
      <c r="D57" s="2">
        <v>5.5</v>
      </c>
      <c r="E57" s="13">
        <v>5.0E-4</v>
      </c>
      <c r="H57" s="43" t="s">
        <v>2411</v>
      </c>
      <c r="L57" s="38"/>
    </row>
    <row r="58" ht="24.75" hidden="1" customHeight="1">
      <c r="A58" s="2" t="s">
        <v>2412</v>
      </c>
      <c r="B58" s="44">
        <v>44285.0</v>
      </c>
      <c r="C58" s="44">
        <v>44291.0</v>
      </c>
      <c r="D58" s="2">
        <v>5.5</v>
      </c>
      <c r="E58" s="13">
        <v>5.0E-4</v>
      </c>
      <c r="H58" s="43" t="s">
        <v>2413</v>
      </c>
      <c r="L58" s="38"/>
    </row>
    <row r="59" ht="24.75" hidden="1" customHeight="1">
      <c r="A59" s="2" t="s">
        <v>2414</v>
      </c>
      <c r="B59" s="44">
        <v>44285.0</v>
      </c>
      <c r="C59" s="44">
        <v>44754.0</v>
      </c>
      <c r="D59" s="2">
        <v>5.5</v>
      </c>
      <c r="E59" s="13">
        <v>5.0E-4</v>
      </c>
      <c r="H59" s="43" t="s">
        <v>2415</v>
      </c>
      <c r="L59" s="38"/>
    </row>
    <row r="60" ht="24.75" hidden="1" customHeight="1">
      <c r="A60" s="2" t="s">
        <v>2416</v>
      </c>
      <c r="B60" s="44">
        <v>44285.0</v>
      </c>
      <c r="C60" s="44">
        <v>44291.0</v>
      </c>
      <c r="D60" s="2">
        <v>5.5</v>
      </c>
      <c r="E60" s="13">
        <v>5.0E-4</v>
      </c>
      <c r="H60" s="43" t="s">
        <v>2417</v>
      </c>
      <c r="L60" s="38"/>
    </row>
    <row r="61" ht="24.75" customHeight="1">
      <c r="A61" s="2" t="s">
        <v>2418</v>
      </c>
      <c r="B61" s="44">
        <v>44281.0</v>
      </c>
      <c r="C61" s="44">
        <v>44981.0</v>
      </c>
      <c r="D61" s="2">
        <v>7.8</v>
      </c>
      <c r="E61" s="13">
        <v>4.0E-4</v>
      </c>
      <c r="H61" s="43" t="s">
        <v>2419</v>
      </c>
      <c r="I61" s="2" t="s">
        <v>51</v>
      </c>
      <c r="J61" s="43"/>
      <c r="K61" s="89" t="s">
        <v>2420</v>
      </c>
      <c r="L61" s="84" t="str">
        <f>IFERROR(__xludf.DUMMYFUNCTION("query(Categories!$A$2:$D1000, ""select C where lower('"" &amp; K61 &amp; ""') matches lower(D) limit 1"")"),"Safety Violation - Use-After-Free")</f>
        <v>Safety Violation - Use-After-Free</v>
      </c>
      <c r="M61" s="2" t="s">
        <v>51</v>
      </c>
      <c r="N61" s="43" t="s">
        <v>1609</v>
      </c>
      <c r="O61" s="43"/>
      <c r="P61" s="43" t="s">
        <v>2421</v>
      </c>
      <c r="Q61" s="92" t="s">
        <v>2422</v>
      </c>
      <c r="R61" s="91" t="s">
        <v>2423</v>
      </c>
      <c r="S61" s="2" t="s">
        <v>2272</v>
      </c>
    </row>
    <row r="62" ht="24.75" customHeight="1">
      <c r="A62" s="2" t="s">
        <v>2424</v>
      </c>
      <c r="B62" s="44">
        <v>44281.0</v>
      </c>
      <c r="C62" s="44">
        <v>44708.0</v>
      </c>
      <c r="D62" s="2">
        <v>4.7</v>
      </c>
      <c r="E62" s="13">
        <v>4.0E-4</v>
      </c>
      <c r="H62" s="43" t="s">
        <v>2425</v>
      </c>
      <c r="I62" s="2" t="s">
        <v>51</v>
      </c>
      <c r="J62" s="43"/>
      <c r="K62" s="89" t="s">
        <v>14</v>
      </c>
      <c r="L62" s="84" t="str">
        <f>IFERROR(__xludf.DUMMYFUNCTION("query(Categories!$A$2:$D1000, ""select C where lower('"" &amp; K62 &amp; ""') matches lower(D) limit 1"")"),"Protocol Violation - Race conditions")</f>
        <v>Protocol Violation - Race conditions</v>
      </c>
      <c r="M62" s="2" t="s">
        <v>51</v>
      </c>
      <c r="N62" s="43" t="s">
        <v>2426</v>
      </c>
      <c r="O62" s="43"/>
      <c r="P62" s="43" t="s">
        <v>2427</v>
      </c>
      <c r="Q62" s="78" t="s">
        <v>2428</v>
      </c>
      <c r="R62" s="2" t="s">
        <v>2429</v>
      </c>
    </row>
    <row r="63" ht="24.75" customHeight="1">
      <c r="A63" s="2" t="s">
        <v>2430</v>
      </c>
      <c r="B63" s="44">
        <v>44281.0</v>
      </c>
      <c r="C63" s="44">
        <v>44708.0</v>
      </c>
      <c r="D63" s="2">
        <v>5.5</v>
      </c>
      <c r="E63" s="13">
        <v>4.0E-4</v>
      </c>
      <c r="H63" s="43" t="s">
        <v>2431</v>
      </c>
      <c r="I63" s="2" t="s">
        <v>53</v>
      </c>
      <c r="J63" s="43" t="s">
        <v>1480</v>
      </c>
      <c r="K63" s="89" t="s">
        <v>26</v>
      </c>
      <c r="L63" s="84" t="str">
        <f>IFERROR(__xludf.DUMMYFUNCTION("query(Categories!$A$2:$D1000, ""select C where lower('"" &amp; K63 &amp; ""') matches lower(D) limit 1"")"),"Semantic Violation - Logic error")</f>
        <v>Semantic Violation - Logic error</v>
      </c>
      <c r="M63" s="2" t="s">
        <v>53</v>
      </c>
      <c r="N63" s="43" t="s">
        <v>2432</v>
      </c>
      <c r="O63" s="43"/>
      <c r="P63" s="43" t="s">
        <v>2433</v>
      </c>
      <c r="Q63" s="92" t="s">
        <v>2434</v>
      </c>
      <c r="R63" s="85" t="s">
        <v>2435</v>
      </c>
      <c r="S63" s="2" t="s">
        <v>53</v>
      </c>
    </row>
    <row r="64" ht="24.75" hidden="1" customHeight="1">
      <c r="A64" s="2" t="s">
        <v>2436</v>
      </c>
      <c r="B64" s="44">
        <v>44306.0</v>
      </c>
      <c r="C64" s="44">
        <v>44670.0</v>
      </c>
      <c r="D64" s="2">
        <v>5.5</v>
      </c>
      <c r="E64" s="13">
        <v>5.0E-4</v>
      </c>
      <c r="H64" s="43" t="s">
        <v>2437</v>
      </c>
      <c r="L64" s="38"/>
    </row>
    <row r="65" ht="24.75" hidden="1" customHeight="1">
      <c r="A65" s="2" t="s">
        <v>2438</v>
      </c>
      <c r="B65" s="44">
        <v>44294.0</v>
      </c>
      <c r="C65" s="44">
        <v>44981.0</v>
      </c>
      <c r="D65" s="2">
        <v>7.8</v>
      </c>
      <c r="E65" s="13">
        <v>5.0E-4</v>
      </c>
      <c r="H65" s="43" t="s">
        <v>2439</v>
      </c>
      <c r="L65" s="38"/>
    </row>
    <row r="66" ht="24.75" customHeight="1">
      <c r="A66" s="2" t="s">
        <v>2440</v>
      </c>
      <c r="B66" s="44">
        <v>44277.0</v>
      </c>
      <c r="C66" s="44">
        <v>45149.0</v>
      </c>
      <c r="D66" s="2">
        <v>7.2</v>
      </c>
      <c r="E66" s="13">
        <v>5.0E-4</v>
      </c>
      <c r="H66" s="43" t="s">
        <v>2441</v>
      </c>
      <c r="I66" s="2" t="s">
        <v>51</v>
      </c>
      <c r="J66" s="43" t="s">
        <v>2266</v>
      </c>
      <c r="K66" s="89" t="s">
        <v>45</v>
      </c>
      <c r="L66" s="98" t="s">
        <v>76</v>
      </c>
      <c r="M66" s="2" t="s">
        <v>51</v>
      </c>
      <c r="N66" s="43" t="s">
        <v>2442</v>
      </c>
      <c r="O66" s="43"/>
      <c r="P66" s="43" t="s">
        <v>2443</v>
      </c>
      <c r="Q66" s="92" t="s">
        <v>2444</v>
      </c>
      <c r="R66" s="99" t="s">
        <v>2445</v>
      </c>
      <c r="S66" s="2" t="s">
        <v>2272</v>
      </c>
    </row>
    <row r="67" ht="24.75" hidden="1" customHeight="1">
      <c r="A67" s="2" t="s">
        <v>2446</v>
      </c>
      <c r="B67" s="44">
        <v>44277.0</v>
      </c>
      <c r="C67" s="44">
        <v>44754.0</v>
      </c>
      <c r="D67" s="2">
        <v>5.5</v>
      </c>
      <c r="E67" s="13">
        <v>5.0E-4</v>
      </c>
      <c r="H67" s="43" t="s">
        <v>2447</v>
      </c>
      <c r="L67" s="38"/>
    </row>
    <row r="68" ht="24.75" hidden="1" customHeight="1">
      <c r="A68" s="2" t="s">
        <v>2448</v>
      </c>
      <c r="B68" s="44">
        <v>44277.0</v>
      </c>
      <c r="C68" s="44">
        <v>44742.0</v>
      </c>
      <c r="D68" s="2">
        <v>4.7</v>
      </c>
      <c r="E68" s="13">
        <v>5.0E-4</v>
      </c>
      <c r="H68" s="43" t="s">
        <v>2449</v>
      </c>
      <c r="L68" s="38"/>
    </row>
    <row r="69" ht="24.75" hidden="1" customHeight="1">
      <c r="A69" s="2" t="s">
        <v>2450</v>
      </c>
      <c r="B69" s="44">
        <v>44275.0</v>
      </c>
      <c r="C69" s="44">
        <v>44693.0</v>
      </c>
      <c r="D69" s="2">
        <v>7.8</v>
      </c>
      <c r="E69" s="13">
        <v>5.0E-4</v>
      </c>
      <c r="H69" s="43" t="s">
        <v>2451</v>
      </c>
      <c r="L69" s="38"/>
    </row>
    <row r="70" ht="24.75" hidden="1" customHeight="1">
      <c r="A70" s="2" t="s">
        <v>2452</v>
      </c>
      <c r="B70" s="44">
        <v>44275.0</v>
      </c>
      <c r="C70" s="44">
        <v>44693.0</v>
      </c>
      <c r="D70" s="2">
        <v>5.5</v>
      </c>
      <c r="E70" s="13">
        <v>5.0E-4</v>
      </c>
      <c r="H70" s="43" t="s">
        <v>2453</v>
      </c>
      <c r="L70" s="38"/>
    </row>
    <row r="71" ht="24.75" hidden="1" customHeight="1">
      <c r="A71" s="2" t="s">
        <v>2454</v>
      </c>
      <c r="B71" s="44">
        <v>44275.0</v>
      </c>
      <c r="C71" s="44">
        <v>44694.0</v>
      </c>
      <c r="D71" s="2">
        <v>5.5</v>
      </c>
      <c r="E71" s="13">
        <v>5.0E-4</v>
      </c>
      <c r="H71" s="43" t="s">
        <v>2455</v>
      </c>
      <c r="L71" s="38"/>
    </row>
    <row r="72" ht="24.75" hidden="1" customHeight="1">
      <c r="A72" s="2" t="s">
        <v>2456</v>
      </c>
      <c r="B72" s="44">
        <v>44376.0</v>
      </c>
      <c r="C72" s="44">
        <v>44657.0</v>
      </c>
      <c r="D72" s="2">
        <v>7.8</v>
      </c>
      <c r="E72" s="13">
        <v>4.0E-4</v>
      </c>
      <c r="H72" s="43" t="s">
        <v>2457</v>
      </c>
      <c r="L72" s="38"/>
    </row>
    <row r="73" ht="24.75" hidden="1" customHeight="1">
      <c r="A73" s="2" t="s">
        <v>2458</v>
      </c>
      <c r="B73" s="44">
        <v>44292.0</v>
      </c>
      <c r="C73" s="44">
        <v>44708.0</v>
      </c>
      <c r="D73" s="2">
        <v>6.5</v>
      </c>
      <c r="E73" s="13">
        <v>4.0E-4</v>
      </c>
      <c r="H73" s="43" t="s">
        <v>2459</v>
      </c>
      <c r="L73" s="38"/>
    </row>
    <row r="74" ht="24.75" customHeight="1">
      <c r="A74" s="2" t="s">
        <v>2460</v>
      </c>
      <c r="B74" s="44">
        <v>44272.0</v>
      </c>
      <c r="C74" s="44">
        <v>44945.0</v>
      </c>
      <c r="D74" s="2">
        <v>8.8</v>
      </c>
      <c r="E74" s="13">
        <v>0.002</v>
      </c>
      <c r="H74" s="43" t="s">
        <v>2461</v>
      </c>
      <c r="I74" s="2" t="s">
        <v>52</v>
      </c>
      <c r="J74" s="43" t="s">
        <v>2266</v>
      </c>
      <c r="K74" s="89" t="s">
        <v>33</v>
      </c>
      <c r="L74" s="84" t="str">
        <f>IFERROR(__xludf.DUMMYFUNCTION("query(Categories!$A$2:$D1000, ""select C where lower('"" &amp; K74 &amp; ""') matches lower(D) limit 1"")"),"Safety Violation - Buffer overflow and pointer operation")</f>
        <v>Safety Violation - Buffer overflow and pointer operation</v>
      </c>
      <c r="M74" s="2" t="s">
        <v>51</v>
      </c>
      <c r="N74" s="43" t="s">
        <v>2301</v>
      </c>
      <c r="O74" s="43"/>
      <c r="P74" s="43" t="s">
        <v>2462</v>
      </c>
      <c r="Q74" s="92" t="s">
        <v>2463</v>
      </c>
      <c r="R74" s="2" t="s">
        <v>2464</v>
      </c>
      <c r="S74" s="2" t="s">
        <v>2272</v>
      </c>
    </row>
    <row r="75" ht="24.75" customHeight="1">
      <c r="A75" s="2" t="s">
        <v>2465</v>
      </c>
      <c r="B75" s="44">
        <v>44270.0</v>
      </c>
      <c r="C75" s="44">
        <v>44981.0</v>
      </c>
      <c r="D75" s="2">
        <v>7.8</v>
      </c>
      <c r="E75" s="13">
        <v>5.0E-4</v>
      </c>
      <c r="H75" s="43" t="s">
        <v>2466</v>
      </c>
      <c r="I75" s="2" t="s">
        <v>53</v>
      </c>
      <c r="J75" s="43" t="s">
        <v>2467</v>
      </c>
      <c r="K75" s="89" t="s">
        <v>22</v>
      </c>
      <c r="L75" s="84" t="str">
        <f>IFERROR(__xludf.DUMMYFUNCTION("query(Categories!$A$2:$D1000, ""select C where lower('"" &amp; K75 &amp; ""') matches lower(D) limit 1"")"),"Semantic Violation - Security")</f>
        <v>Semantic Violation - Security</v>
      </c>
      <c r="M75" s="2" t="s">
        <v>53</v>
      </c>
      <c r="N75" s="43" t="s">
        <v>2468</v>
      </c>
      <c r="O75" s="43"/>
      <c r="P75" s="43" t="s">
        <v>2469</v>
      </c>
      <c r="Q75" s="92" t="s">
        <v>2470</v>
      </c>
      <c r="R75" s="85" t="s">
        <v>2435</v>
      </c>
      <c r="S75" s="2" t="s">
        <v>53</v>
      </c>
    </row>
    <row r="76" ht="24.75" hidden="1" customHeight="1">
      <c r="A76" s="2" t="s">
        <v>2471</v>
      </c>
      <c r="B76" s="44">
        <v>44260.0</v>
      </c>
      <c r="C76" s="44">
        <v>44754.0</v>
      </c>
      <c r="D76" s="2">
        <v>6.5</v>
      </c>
      <c r="E76" s="13">
        <v>4.0E-4</v>
      </c>
      <c r="H76" s="43" t="s">
        <v>2472</v>
      </c>
      <c r="L76" s="38"/>
    </row>
    <row r="77" ht="24.75" hidden="1" customHeight="1">
      <c r="A77" s="2" t="s">
        <v>2473</v>
      </c>
      <c r="B77" s="44">
        <v>44260.0</v>
      </c>
      <c r="C77" s="44">
        <v>45160.0</v>
      </c>
      <c r="D77" s="2">
        <v>6.5</v>
      </c>
      <c r="E77" s="13">
        <v>5.0E-4</v>
      </c>
      <c r="H77" s="43" t="s">
        <v>2474</v>
      </c>
      <c r="L77" s="38"/>
    </row>
    <row r="78" ht="24.75" hidden="1" customHeight="1">
      <c r="A78" s="2" t="s">
        <v>2475</v>
      </c>
      <c r="B78" s="44">
        <v>44262.0</v>
      </c>
      <c r="C78" s="44">
        <v>44540.0</v>
      </c>
      <c r="D78" s="2">
        <v>7.8</v>
      </c>
      <c r="E78" s="13">
        <v>9.0E-4</v>
      </c>
      <c r="H78" s="43" t="s">
        <v>2476</v>
      </c>
      <c r="L78" s="38"/>
    </row>
    <row r="79" ht="24.75" customHeight="1">
      <c r="A79" s="2" t="s">
        <v>2477</v>
      </c>
      <c r="B79" s="44">
        <v>44262.0</v>
      </c>
      <c r="C79" s="44">
        <v>44538.0</v>
      </c>
      <c r="D79" s="2">
        <v>7.1</v>
      </c>
      <c r="E79" s="13">
        <v>9.0E-4</v>
      </c>
      <c r="H79" s="43" t="s">
        <v>2478</v>
      </c>
      <c r="I79" s="2" t="s">
        <v>53</v>
      </c>
      <c r="J79" s="43" t="s">
        <v>2467</v>
      </c>
      <c r="K79" s="89" t="s">
        <v>22</v>
      </c>
      <c r="L79" s="84" t="str">
        <f>IFERROR(__xludf.DUMMYFUNCTION("query(Categories!$A$2:$D1000, ""select C where lower('"" &amp; K79 &amp; ""') matches lower(D) limit 1"")"),"Semantic Violation - Security")</f>
        <v>Semantic Violation - Security</v>
      </c>
      <c r="M79" s="2" t="s">
        <v>53</v>
      </c>
      <c r="N79" s="43" t="s">
        <v>2468</v>
      </c>
      <c r="O79" s="43"/>
      <c r="P79" s="43" t="s">
        <v>2479</v>
      </c>
      <c r="Q79" s="92" t="s">
        <v>2480</v>
      </c>
      <c r="R79" s="85" t="s">
        <v>2435</v>
      </c>
      <c r="S79" s="2" t="s">
        <v>53</v>
      </c>
    </row>
    <row r="80" ht="24.75" customHeight="1">
      <c r="A80" s="2" t="s">
        <v>2481</v>
      </c>
      <c r="B80" s="44">
        <v>44262.0</v>
      </c>
      <c r="C80" s="44">
        <v>44704.0</v>
      </c>
      <c r="D80" s="2">
        <v>4.4</v>
      </c>
      <c r="E80" s="13">
        <v>6.0E-4</v>
      </c>
      <c r="H80" s="43" t="s">
        <v>2482</v>
      </c>
      <c r="I80" s="2" t="s">
        <v>53</v>
      </c>
      <c r="J80" s="43" t="s">
        <v>2467</v>
      </c>
      <c r="K80" s="89" t="s">
        <v>22</v>
      </c>
      <c r="L80" s="84" t="str">
        <f>IFERROR(__xludf.DUMMYFUNCTION("query(Categories!$A$2:$D1000, ""select C where lower('"" &amp; K80 &amp; ""') matches lower(D) limit 1"")"),"Semantic Violation - Security")</f>
        <v>Semantic Violation - Security</v>
      </c>
      <c r="M80" s="2" t="s">
        <v>53</v>
      </c>
      <c r="N80" s="43" t="s">
        <v>2468</v>
      </c>
      <c r="O80" s="43"/>
      <c r="P80" s="43" t="s">
        <v>2479</v>
      </c>
      <c r="Q80" s="92" t="s">
        <v>2480</v>
      </c>
      <c r="R80" s="85" t="s">
        <v>2435</v>
      </c>
      <c r="S80" s="2" t="s">
        <v>53</v>
      </c>
    </row>
    <row r="81" ht="24.75" customHeight="1">
      <c r="A81" s="2" t="s">
        <v>2483</v>
      </c>
      <c r="B81" s="44">
        <v>44244.0</v>
      </c>
      <c r="C81" s="44">
        <v>44285.0</v>
      </c>
      <c r="D81" s="2">
        <v>7.8</v>
      </c>
      <c r="E81" s="13">
        <v>4.0E-4</v>
      </c>
      <c r="H81" s="43" t="s">
        <v>2484</v>
      </c>
      <c r="J81" s="43"/>
      <c r="K81" s="43"/>
      <c r="L81" s="100" t="str">
        <f>IFERROR(__xludf.DUMMYFUNCTION("query(Categories!$A$2:$D1000, ""select C where lower('"" &amp; K81 &amp; ""') matches lower(D) limit 1"")"),"#N/A")</f>
        <v>#N/A</v>
      </c>
      <c r="N81" s="43" t="s">
        <v>91</v>
      </c>
      <c r="O81" s="43"/>
      <c r="P81" s="43" t="s">
        <v>2485</v>
      </c>
      <c r="Q81" s="78" t="s">
        <v>2486</v>
      </c>
      <c r="R81" s="43" t="s">
        <v>91</v>
      </c>
    </row>
    <row r="82" ht="24.75" customHeight="1">
      <c r="A82" s="2" t="s">
        <v>2487</v>
      </c>
      <c r="B82" s="44">
        <v>44244.0</v>
      </c>
      <c r="C82" s="44">
        <v>44770.0</v>
      </c>
      <c r="D82" s="2">
        <v>5.5</v>
      </c>
      <c r="E82" s="13">
        <v>5.0E-4</v>
      </c>
      <c r="H82" s="43" t="s">
        <v>2488</v>
      </c>
      <c r="I82" s="85" t="s">
        <v>53</v>
      </c>
      <c r="J82" s="43"/>
      <c r="K82" s="75" t="s">
        <v>26</v>
      </c>
      <c r="L82" s="84" t="str">
        <f>IFERROR(__xludf.DUMMYFUNCTION("query(Categories!$A$2:$D1000, ""select C where lower('"" &amp; K82 &amp; ""') matches lower(D) limit 1"")"),"Semantic Violation - Logic error")</f>
        <v>Semantic Violation - Logic error</v>
      </c>
      <c r="M82" s="36" t="s">
        <v>2275</v>
      </c>
      <c r="N82" s="43" t="s">
        <v>2489</v>
      </c>
      <c r="O82" s="43"/>
      <c r="P82" s="43" t="s">
        <v>2490</v>
      </c>
      <c r="Q82" s="78" t="s">
        <v>2491</v>
      </c>
      <c r="R82" s="85" t="s">
        <v>2435</v>
      </c>
      <c r="S82" s="2" t="s">
        <v>53</v>
      </c>
    </row>
    <row r="83" ht="24.75" customHeight="1">
      <c r="A83" s="2" t="s">
        <v>2492</v>
      </c>
      <c r="B83" s="44">
        <v>44244.0</v>
      </c>
      <c r="C83" s="44">
        <v>44716.0</v>
      </c>
      <c r="D83" s="2">
        <v>5.5</v>
      </c>
      <c r="E83" s="13">
        <v>5.0E-4</v>
      </c>
      <c r="H83" s="43" t="s">
        <v>2493</v>
      </c>
      <c r="I83" s="85" t="s">
        <v>53</v>
      </c>
      <c r="J83" s="43"/>
      <c r="K83" s="75" t="s">
        <v>26</v>
      </c>
      <c r="L83" s="84" t="str">
        <f>IFERROR(__xludf.DUMMYFUNCTION("query(Categories!$A$2:$D1000, ""select C where lower('"" &amp; K83 &amp; ""') matches lower(D) limit 1"")"),"Semantic Violation - Logic error")</f>
        <v>Semantic Violation - Logic error</v>
      </c>
      <c r="M83" s="75" t="s">
        <v>2275</v>
      </c>
      <c r="N83" s="43" t="s">
        <v>2276</v>
      </c>
      <c r="O83" s="43"/>
      <c r="P83" s="43" t="s">
        <v>2494</v>
      </c>
      <c r="Q83" s="78" t="s">
        <v>2495</v>
      </c>
      <c r="R83" s="85" t="s">
        <v>2435</v>
      </c>
      <c r="S83" s="2" t="s">
        <v>53</v>
      </c>
    </row>
    <row r="84" ht="24.75" customHeight="1">
      <c r="A84" s="2" t="s">
        <v>2496</v>
      </c>
      <c r="B84" s="44">
        <v>44244.0</v>
      </c>
      <c r="C84" s="44">
        <v>44565.0</v>
      </c>
      <c r="D84" s="2">
        <v>7.8</v>
      </c>
      <c r="E84" s="13">
        <v>5.0E-4</v>
      </c>
      <c r="H84" s="43" t="s">
        <v>2497</v>
      </c>
      <c r="I84" s="75" t="s">
        <v>2275</v>
      </c>
      <c r="J84" s="43"/>
      <c r="K84" s="75" t="s">
        <v>26</v>
      </c>
      <c r="L84" s="84" t="str">
        <f>IFERROR(__xludf.DUMMYFUNCTION("query(Categories!$A$2:$D1000, ""select C where lower('"" &amp; K84 &amp; ""') matches lower(D) limit 1"")"),"Semantic Violation - Logic error")</f>
        <v>Semantic Violation - Logic error</v>
      </c>
      <c r="M84" s="75" t="s">
        <v>2275</v>
      </c>
      <c r="N84" s="43" t="s">
        <v>2276</v>
      </c>
      <c r="O84" s="43"/>
      <c r="P84" s="43" t="s">
        <v>2494</v>
      </c>
      <c r="Q84" s="78" t="s">
        <v>2498</v>
      </c>
      <c r="R84" s="2" t="s">
        <v>2279</v>
      </c>
      <c r="S84" s="2" t="s">
        <v>57</v>
      </c>
    </row>
    <row r="85" ht="24.75" hidden="1" customHeight="1">
      <c r="A85" s="2" t="s">
        <v>2499</v>
      </c>
      <c r="B85" s="44">
        <v>44232.0</v>
      </c>
      <c r="C85" s="44">
        <v>44740.0</v>
      </c>
      <c r="D85" s="2">
        <v>7.0</v>
      </c>
      <c r="E85" s="13">
        <v>4.0E-4</v>
      </c>
      <c r="H85" s="43" t="s">
        <v>2500</v>
      </c>
      <c r="L85" s="38"/>
    </row>
    <row r="86" ht="24.75" hidden="1" customHeight="1">
      <c r="A86" s="2" t="s">
        <v>2501</v>
      </c>
      <c r="B86" s="44">
        <v>44328.0</v>
      </c>
      <c r="C86" s="44">
        <v>44446.0</v>
      </c>
      <c r="D86" s="2">
        <v>7.8</v>
      </c>
      <c r="E86" s="13">
        <v>4.0E-4</v>
      </c>
      <c r="H86" s="43" t="s">
        <v>2502</v>
      </c>
      <c r="L86" s="38"/>
    </row>
    <row r="87" ht="24.75" hidden="1" customHeight="1">
      <c r="A87" s="2" t="s">
        <v>2503</v>
      </c>
      <c r="B87" s="44">
        <v>44308.0</v>
      </c>
      <c r="C87" s="44">
        <v>45135.0</v>
      </c>
      <c r="D87" s="2">
        <v>7.0</v>
      </c>
      <c r="E87" s="13">
        <v>8.0E-4</v>
      </c>
      <c r="H87" s="43" t="s">
        <v>2504</v>
      </c>
      <c r="L87" s="38"/>
    </row>
    <row r="88" ht="24.75" hidden="1" customHeight="1">
      <c r="A88" s="2" t="s">
        <v>2505</v>
      </c>
      <c r="B88" s="44">
        <v>44384.0</v>
      </c>
      <c r="C88" s="44">
        <v>44651.0</v>
      </c>
      <c r="D88" s="2">
        <v>8.3</v>
      </c>
      <c r="E88" s="13">
        <v>0.0026</v>
      </c>
      <c r="G88" s="2" t="s">
        <v>51</v>
      </c>
      <c r="H88" s="43" t="s">
        <v>2506</v>
      </c>
      <c r="L88" s="38"/>
    </row>
    <row r="89" ht="24.75" hidden="1" customHeight="1">
      <c r="A89" s="2" t="s">
        <v>2507</v>
      </c>
      <c r="B89" s="44">
        <v>44342.0</v>
      </c>
      <c r="C89" s="44">
        <v>44652.0</v>
      </c>
      <c r="D89" s="2">
        <v>7.8</v>
      </c>
      <c r="E89" s="13">
        <v>4.0E-4</v>
      </c>
      <c r="H89" s="43" t="s">
        <v>2508</v>
      </c>
      <c r="L89" s="38"/>
    </row>
    <row r="90" ht="24.75" hidden="1" customHeight="1">
      <c r="A90" s="2" t="s">
        <v>2509</v>
      </c>
      <c r="B90" s="44">
        <v>44426.0</v>
      </c>
      <c r="C90" s="44">
        <v>44960.0</v>
      </c>
      <c r="D90" s="2">
        <v>4.0</v>
      </c>
      <c r="E90" s="13">
        <v>5.0E-4</v>
      </c>
      <c r="H90" s="43" t="s">
        <v>2510</v>
      </c>
      <c r="L90" s="38"/>
    </row>
    <row r="91" ht="24.75" hidden="1" customHeight="1">
      <c r="A91" s="2" t="s">
        <v>2511</v>
      </c>
      <c r="B91" s="44">
        <v>44466.0</v>
      </c>
      <c r="C91" s="44">
        <v>44726.0</v>
      </c>
      <c r="D91" s="2">
        <v>4.9</v>
      </c>
      <c r="E91" s="13">
        <v>4.0E-4</v>
      </c>
      <c r="H91" s="43" t="s">
        <v>2512</v>
      </c>
      <c r="L91" s="38"/>
    </row>
    <row r="92" ht="24.75" customHeight="1">
      <c r="A92" s="2" t="s">
        <v>2513</v>
      </c>
      <c r="B92" s="44">
        <v>44344.0</v>
      </c>
      <c r="C92" s="44">
        <v>45135.0</v>
      </c>
      <c r="D92" s="2">
        <v>7.2</v>
      </c>
      <c r="E92" s="13">
        <v>4.0E-4</v>
      </c>
      <c r="H92" s="43" t="s">
        <v>2514</v>
      </c>
      <c r="I92" s="2" t="s">
        <v>51</v>
      </c>
      <c r="J92" s="68"/>
      <c r="K92" s="89" t="s">
        <v>2420</v>
      </c>
      <c r="L92" s="84" t="str">
        <f>IFERROR(__xludf.DUMMYFUNCTION("query(Categories!$A$2:$D1000, ""select C where lower('"" &amp; K92 &amp; ""') matches lower(D) limit 1"")"),"Safety Violation - Use-After-Free")</f>
        <v>Safety Violation - Use-After-Free</v>
      </c>
      <c r="M92" s="2" t="s">
        <v>51</v>
      </c>
      <c r="N92" s="49"/>
      <c r="O92" s="68"/>
      <c r="P92" s="69" t="s">
        <v>2515</v>
      </c>
      <c r="Q92" s="92" t="s">
        <v>2516</v>
      </c>
      <c r="R92" s="85" t="s">
        <v>2405</v>
      </c>
      <c r="S92" s="2" t="s">
        <v>2272</v>
      </c>
    </row>
    <row r="93" ht="24.75" hidden="1" customHeight="1">
      <c r="A93" s="2" t="s">
        <v>2517</v>
      </c>
      <c r="B93" s="44">
        <v>44264.0</v>
      </c>
      <c r="C93" s="44">
        <v>45107.0</v>
      </c>
      <c r="D93" s="2">
        <v>7.8</v>
      </c>
      <c r="E93" s="13">
        <v>4.0E-4</v>
      </c>
      <c r="H93" s="43" t="s">
        <v>2518</v>
      </c>
      <c r="L93" s="38"/>
    </row>
    <row r="94" ht="24.75" hidden="1" customHeight="1">
      <c r="A94" s="2" t="s">
        <v>2519</v>
      </c>
      <c r="B94" s="44">
        <v>44265.0</v>
      </c>
      <c r="C94" s="44">
        <v>44778.0</v>
      </c>
      <c r="D94" s="2">
        <v>5.5</v>
      </c>
      <c r="E94" s="13">
        <v>4.0E-4</v>
      </c>
      <c r="H94" s="43" t="s">
        <v>2520</v>
      </c>
      <c r="L94" s="38"/>
    </row>
    <row r="95" ht="24.75" hidden="1" customHeight="1">
      <c r="A95" s="2" t="s">
        <v>2521</v>
      </c>
      <c r="B95" s="44">
        <v>44266.0</v>
      </c>
      <c r="C95" s="44">
        <v>44274.0</v>
      </c>
      <c r="D95" s="2">
        <v>6.4</v>
      </c>
      <c r="E95" s="13">
        <v>4.0E-4</v>
      </c>
      <c r="H95" s="43" t="s">
        <v>2522</v>
      </c>
      <c r="L95" s="38"/>
    </row>
    <row r="96" ht="24.75" hidden="1" customHeight="1">
      <c r="A96" s="2" t="s">
        <v>2523</v>
      </c>
      <c r="B96" s="44">
        <v>44344.0</v>
      </c>
      <c r="C96" s="44">
        <v>44778.0</v>
      </c>
      <c r="D96" s="2">
        <v>3.3</v>
      </c>
      <c r="E96" s="13">
        <v>4.0E-4</v>
      </c>
      <c r="H96" s="43" t="s">
        <v>2524</v>
      </c>
      <c r="L96" s="38"/>
    </row>
    <row r="97" ht="24.75" hidden="1" customHeight="1">
      <c r="A97" s="2" t="s">
        <v>2525</v>
      </c>
      <c r="B97" s="44">
        <v>44250.0</v>
      </c>
      <c r="C97" s="44">
        <v>45135.0</v>
      </c>
      <c r="D97" s="2">
        <v>7.8</v>
      </c>
      <c r="E97" s="13">
        <v>0.0027</v>
      </c>
      <c r="H97" s="43" t="s">
        <v>2526</v>
      </c>
      <c r="L97" s="38"/>
    </row>
    <row r="98" ht="24.75" customHeight="1">
      <c r="A98" s="2" t="s">
        <v>2527</v>
      </c>
      <c r="B98" s="44">
        <v>44278.0</v>
      </c>
      <c r="C98" s="44">
        <v>44281.0</v>
      </c>
      <c r="D98" s="2">
        <v>5.5</v>
      </c>
      <c r="E98" s="13">
        <v>6.0E-4</v>
      </c>
      <c r="H98" s="43" t="s">
        <v>2528</v>
      </c>
      <c r="J98" s="49"/>
      <c r="K98" s="49"/>
      <c r="L98" s="100" t="str">
        <f>IFERROR(__xludf.DUMMYFUNCTION("query(Categories!$A$2:$D1000, ""select C where lower('"" &amp; K98 &amp; ""') matches lower(D) limit 1"")"),"#N/A")</f>
        <v>#N/A</v>
      </c>
      <c r="N98" s="49"/>
      <c r="O98" s="49"/>
      <c r="P98" s="49"/>
    </row>
    <row r="99" ht="24.75" hidden="1" customHeight="1">
      <c r="A99" s="2" t="s">
        <v>2529</v>
      </c>
      <c r="B99" s="44">
        <v>44250.0</v>
      </c>
      <c r="C99" s="44">
        <v>44969.0</v>
      </c>
      <c r="D99" s="2">
        <v>7.8</v>
      </c>
      <c r="E99" s="13">
        <v>4.0E-4</v>
      </c>
      <c r="H99" s="43" t="s">
        <v>2530</v>
      </c>
      <c r="L99" s="38"/>
    </row>
    <row r="100" ht="24.75" hidden="1" customHeight="1">
      <c r="A100" s="2" t="s">
        <v>2531</v>
      </c>
      <c r="B100" s="44">
        <v>44342.0</v>
      </c>
      <c r="C100" s="44">
        <v>44349.0</v>
      </c>
      <c r="D100" s="2">
        <v>4.4</v>
      </c>
      <c r="E100" s="13">
        <v>4.0E-4</v>
      </c>
      <c r="H100" s="43" t="s">
        <v>2532</v>
      </c>
      <c r="L100" s="38"/>
    </row>
    <row r="101" ht="24.75" hidden="1" customHeight="1">
      <c r="A101" s="2" t="s">
        <v>2533</v>
      </c>
      <c r="B101" s="44">
        <v>44413.0</v>
      </c>
      <c r="C101" s="44">
        <v>44861.0</v>
      </c>
      <c r="D101" s="2">
        <v>5.5</v>
      </c>
      <c r="E101" s="13">
        <v>4.0E-4</v>
      </c>
      <c r="H101" s="43" t="s">
        <v>2534</v>
      </c>
      <c r="L101" s="38"/>
    </row>
    <row r="102" ht="24.75" hidden="1" customHeight="1">
      <c r="A102" s="2" t="s">
        <v>2535</v>
      </c>
      <c r="B102" s="44">
        <v>44413.0</v>
      </c>
      <c r="C102" s="44">
        <v>44861.0</v>
      </c>
      <c r="D102" s="2">
        <v>3.3</v>
      </c>
      <c r="E102" s="13">
        <v>5.0E-4</v>
      </c>
      <c r="H102" s="43" t="s">
        <v>2536</v>
      </c>
      <c r="L102" s="38"/>
    </row>
    <row r="103" ht="24.75" hidden="1" customHeight="1">
      <c r="A103" s="2" t="s">
        <v>2537</v>
      </c>
      <c r="B103" s="44">
        <v>44468.0</v>
      </c>
      <c r="C103" s="44">
        <v>45062.0</v>
      </c>
      <c r="D103" s="2">
        <v>8.8</v>
      </c>
      <c r="E103" s="13">
        <v>6.0E-4</v>
      </c>
      <c r="H103" s="43" t="s">
        <v>2538</v>
      </c>
      <c r="L103" s="38"/>
    </row>
    <row r="104" ht="24.75" hidden="1" customHeight="1">
      <c r="A104" s="2" t="s">
        <v>2539</v>
      </c>
      <c r="B104" s="44">
        <v>44421.0</v>
      </c>
      <c r="C104" s="44">
        <v>44431.0</v>
      </c>
      <c r="D104" s="2">
        <v>4.9</v>
      </c>
      <c r="E104" s="13">
        <v>4.0E-4</v>
      </c>
      <c r="H104" s="43" t="s">
        <v>2540</v>
      </c>
      <c r="L104" s="38"/>
    </row>
    <row r="105" ht="24.75" hidden="1" customHeight="1">
      <c r="A105" s="2" t="s">
        <v>2541</v>
      </c>
      <c r="B105" s="44">
        <v>44386.0</v>
      </c>
      <c r="C105" s="44">
        <v>44937.0</v>
      </c>
      <c r="D105" s="2">
        <v>7.8</v>
      </c>
      <c r="E105" s="13">
        <v>4.0E-4</v>
      </c>
      <c r="H105" s="43" t="s">
        <v>2542</v>
      </c>
      <c r="L105" s="38"/>
    </row>
    <row r="106" ht="24.75" hidden="1" customHeight="1">
      <c r="A106" s="2" t="s">
        <v>2543</v>
      </c>
      <c r="B106" s="44">
        <v>44421.0</v>
      </c>
      <c r="C106" s="44">
        <v>45109.0</v>
      </c>
      <c r="D106" s="2">
        <v>6.9</v>
      </c>
      <c r="E106" s="13">
        <v>4.0E-4</v>
      </c>
      <c r="H106" s="43" t="s">
        <v>2544</v>
      </c>
      <c r="L106" s="38"/>
    </row>
    <row r="107" ht="24.75" hidden="1" customHeight="1">
      <c r="A107" s="2" t="s">
        <v>2545</v>
      </c>
      <c r="B107" s="44">
        <v>44355.0</v>
      </c>
      <c r="C107" s="44">
        <v>44969.0</v>
      </c>
      <c r="D107" s="2">
        <v>5.5</v>
      </c>
      <c r="E107" s="13">
        <v>4.0E-4</v>
      </c>
      <c r="H107" s="43" t="s">
        <v>2546</v>
      </c>
      <c r="L107" s="38"/>
    </row>
    <row r="108" ht="24.75" hidden="1" customHeight="1">
      <c r="A108" s="2" t="s">
        <v>2547</v>
      </c>
      <c r="B108" s="44">
        <v>44305.0</v>
      </c>
      <c r="C108" s="44">
        <v>44582.0</v>
      </c>
      <c r="D108" s="2">
        <v>7.1</v>
      </c>
      <c r="E108" s="13">
        <v>4.0E-4</v>
      </c>
      <c r="H108" s="43" t="s">
        <v>2548</v>
      </c>
      <c r="L108" s="38"/>
    </row>
    <row r="109" ht="24.75" hidden="1" customHeight="1">
      <c r="A109" s="2" t="s">
        <v>2549</v>
      </c>
      <c r="B109" s="44">
        <v>44322.0</v>
      </c>
      <c r="C109" s="44">
        <v>44694.0</v>
      </c>
      <c r="D109" s="2">
        <v>7.1</v>
      </c>
      <c r="E109" s="13">
        <v>4.0E-4</v>
      </c>
      <c r="H109" s="43" t="s">
        <v>2550</v>
      </c>
      <c r="L109" s="38"/>
    </row>
    <row r="110" ht="24.75" hidden="1" customHeight="1">
      <c r="A110" s="2" t="s">
        <v>2551</v>
      </c>
      <c r="B110" s="44">
        <v>44351.0</v>
      </c>
      <c r="C110" s="44">
        <v>44453.0</v>
      </c>
      <c r="D110" s="2">
        <v>8.8</v>
      </c>
      <c r="E110" s="13">
        <v>5.0E-4</v>
      </c>
      <c r="H110" s="43" t="s">
        <v>2552</v>
      </c>
      <c r="L110" s="38"/>
    </row>
    <row r="111" ht="24.75" hidden="1" customHeight="1">
      <c r="A111" s="2" t="s">
        <v>2553</v>
      </c>
      <c r="B111" s="44">
        <v>44351.0</v>
      </c>
      <c r="C111" s="44">
        <v>44453.0</v>
      </c>
      <c r="D111" s="2">
        <v>7.8</v>
      </c>
      <c r="E111" s="13">
        <v>0.002</v>
      </c>
      <c r="G111" s="2" t="s">
        <v>51</v>
      </c>
      <c r="H111" s="43" t="s">
        <v>2554</v>
      </c>
      <c r="L111" s="38"/>
    </row>
    <row r="112" ht="24.75" hidden="1" customHeight="1">
      <c r="A112" s="2" t="s">
        <v>2555</v>
      </c>
      <c r="B112" s="44">
        <v>44351.0</v>
      </c>
      <c r="C112" s="44">
        <v>44453.0</v>
      </c>
      <c r="D112" s="2">
        <v>7.8</v>
      </c>
      <c r="E112" s="13">
        <v>5.0E-4</v>
      </c>
      <c r="H112" s="43" t="s">
        <v>2556</v>
      </c>
      <c r="L112" s="38"/>
    </row>
    <row r="113" ht="24.75" hidden="1" customHeight="1">
      <c r="A113" s="2" t="s">
        <v>2557</v>
      </c>
      <c r="B113" s="44">
        <v>44333.0</v>
      </c>
      <c r="C113" s="44">
        <v>44694.0</v>
      </c>
      <c r="D113" s="2">
        <v>7.8</v>
      </c>
      <c r="E113" s="13">
        <v>5.0E-4</v>
      </c>
      <c r="H113" s="43" t="s">
        <v>2558</v>
      </c>
      <c r="L113" s="38"/>
    </row>
    <row r="114" ht="24.75" hidden="1" customHeight="1">
      <c r="A114" s="2" t="s">
        <v>2559</v>
      </c>
      <c r="B114" s="44">
        <v>44278.0</v>
      </c>
      <c r="C114" s="44">
        <v>44532.0</v>
      </c>
      <c r="D114" s="2">
        <v>7.8</v>
      </c>
      <c r="E114" s="13">
        <v>4.0E-4</v>
      </c>
      <c r="H114" s="43" t="s">
        <v>2560</v>
      </c>
      <c r="L114" s="38"/>
    </row>
    <row r="115" ht="24.75" hidden="1" customHeight="1">
      <c r="A115" s="2" t="s">
        <v>2561</v>
      </c>
      <c r="B115" s="44">
        <v>44264.0</v>
      </c>
      <c r="C115" s="44">
        <v>44337.0</v>
      </c>
      <c r="D115" s="2">
        <v>6.7</v>
      </c>
      <c r="E115" s="13">
        <v>5.0E-4</v>
      </c>
      <c r="H115" s="43" t="s">
        <v>2562</v>
      </c>
      <c r="L115" s="38"/>
    </row>
    <row r="116" ht="24.75" customHeight="1">
      <c r="A116" s="2" t="s">
        <v>2563</v>
      </c>
      <c r="B116" s="44">
        <v>44228.0</v>
      </c>
      <c r="C116" s="44">
        <v>44677.0</v>
      </c>
      <c r="D116" s="2">
        <v>7.0</v>
      </c>
      <c r="E116" s="13">
        <v>4.0E-4</v>
      </c>
      <c r="H116" s="43" t="s">
        <v>2564</v>
      </c>
      <c r="I116" s="2" t="s">
        <v>51</v>
      </c>
      <c r="J116" s="43" t="s">
        <v>2467</v>
      </c>
      <c r="K116" s="89" t="s">
        <v>14</v>
      </c>
      <c r="L116" s="84" t="str">
        <f>IFERROR(__xludf.DUMMYFUNCTION("query(Categories!$A$2:$D1000, ""select C where lower('"" &amp; K116 &amp; ""') matches lower(D) limit 1"")"),"Protocol Violation - Race conditions")</f>
        <v>Protocol Violation - Race conditions</v>
      </c>
      <c r="M116" s="2" t="s">
        <v>51</v>
      </c>
      <c r="N116" s="43" t="s">
        <v>2565</v>
      </c>
      <c r="O116" s="43"/>
      <c r="P116" s="43" t="s">
        <v>2566</v>
      </c>
      <c r="Q116" s="92" t="s">
        <v>2567</v>
      </c>
      <c r="R116" s="101" t="s">
        <v>2568</v>
      </c>
      <c r="S116" s="2" t="s">
        <v>57</v>
      </c>
    </row>
    <row r="117" ht="24.75" hidden="1" customHeight="1">
      <c r="A117" s="2" t="s">
        <v>2569</v>
      </c>
      <c r="B117" s="44">
        <v>44225.0</v>
      </c>
      <c r="C117" s="44">
        <v>44270.0</v>
      </c>
      <c r="D117" s="2">
        <v>7.8</v>
      </c>
      <c r="E117" s="13">
        <v>4.0E-4</v>
      </c>
      <c r="H117" s="43" t="s">
        <v>2570</v>
      </c>
      <c r="L117" s="38"/>
    </row>
    <row r="118" ht="24.75" hidden="1" customHeight="1">
      <c r="A118" s="2" t="s">
        <v>2571</v>
      </c>
      <c r="B118" s="44">
        <v>44215.0</v>
      </c>
      <c r="C118" s="44">
        <v>44280.0</v>
      </c>
      <c r="D118" s="2">
        <v>6.5</v>
      </c>
      <c r="E118" s="13">
        <v>0.0026</v>
      </c>
      <c r="H118" s="43" t="s">
        <v>2572</v>
      </c>
      <c r="L118" s="38"/>
    </row>
    <row r="119" ht="24.75" hidden="1" customHeight="1">
      <c r="A119" s="2" t="s">
        <v>2573</v>
      </c>
      <c r="B119" s="44">
        <v>44354.0</v>
      </c>
      <c r="C119" s="44">
        <v>44981.0</v>
      </c>
      <c r="D119" s="2">
        <v>7.8</v>
      </c>
      <c r="E119" s="13">
        <v>5.0E-4</v>
      </c>
      <c r="H119" s="43" t="s">
        <v>2574</v>
      </c>
      <c r="L119" s="38"/>
    </row>
    <row r="120" ht="24.75" hidden="1" customHeight="1">
      <c r="A120" s="2" t="s">
        <v>2575</v>
      </c>
      <c r="B120" s="44">
        <v>44354.0</v>
      </c>
      <c r="C120" s="44">
        <v>44383.0</v>
      </c>
      <c r="D120" s="2">
        <v>7.1</v>
      </c>
      <c r="E120" s="13">
        <v>8.0E-4</v>
      </c>
      <c r="H120" s="43" t="s">
        <v>2576</v>
      </c>
      <c r="L120" s="38"/>
    </row>
    <row r="121" ht="24.75" customHeight="1">
      <c r="A121" s="2" t="s">
        <v>2577</v>
      </c>
      <c r="B121" s="44">
        <v>44354.0</v>
      </c>
      <c r="C121" s="44">
        <v>44859.0</v>
      </c>
      <c r="D121" s="2">
        <v>7.8</v>
      </c>
      <c r="E121" s="13">
        <v>0.0011</v>
      </c>
      <c r="H121" s="43" t="s">
        <v>2578</v>
      </c>
      <c r="I121" s="2" t="s">
        <v>51</v>
      </c>
      <c r="J121" s="43" t="s">
        <v>2467</v>
      </c>
      <c r="K121" s="89" t="s">
        <v>14</v>
      </c>
      <c r="L121" s="84" t="str">
        <f>IFERROR(__xludf.DUMMYFUNCTION("query(Categories!$A$2:$D1000, ""select C where lower('"" &amp; K121 &amp; ""') matches lower(D) limit 1"")"),"Protocol Violation - Race conditions")</f>
        <v>Protocol Violation - Race conditions</v>
      </c>
      <c r="M121" s="2" t="s">
        <v>51</v>
      </c>
      <c r="N121" s="43" t="s">
        <v>2565</v>
      </c>
      <c r="O121" s="43"/>
      <c r="P121" s="43" t="s">
        <v>2579</v>
      </c>
      <c r="Q121" s="92" t="s">
        <v>2580</v>
      </c>
      <c r="R121" s="2" t="s">
        <v>2581</v>
      </c>
      <c r="S121" s="2" t="s">
        <v>2272</v>
      </c>
    </row>
    <row r="122" ht="24.75" hidden="1" customHeight="1">
      <c r="A122" s="2" t="s">
        <v>2582</v>
      </c>
      <c r="B122" s="44">
        <v>44300.0</v>
      </c>
      <c r="C122" s="44">
        <v>44848.0</v>
      </c>
      <c r="D122" s="2">
        <v>5.5</v>
      </c>
      <c r="E122" s="13">
        <v>5.0E-4</v>
      </c>
      <c r="H122" s="43" t="s">
        <v>2583</v>
      </c>
      <c r="L122" s="38"/>
    </row>
    <row r="123" ht="24.75" hidden="1" customHeight="1">
      <c r="A123" s="2" t="s">
        <v>2584</v>
      </c>
      <c r="B123" s="44">
        <v>44293.0</v>
      </c>
      <c r="C123" s="44">
        <v>44354.0</v>
      </c>
      <c r="D123" s="2">
        <v>7.8</v>
      </c>
      <c r="E123" s="13">
        <v>4.0E-4</v>
      </c>
      <c r="H123" s="43" t="s">
        <v>2585</v>
      </c>
      <c r="L123" s="38"/>
    </row>
    <row r="124" ht="24.75" hidden="1" customHeight="1">
      <c r="A124" s="2" t="s">
        <v>2586</v>
      </c>
      <c r="B124" s="44">
        <v>44293.0</v>
      </c>
      <c r="C124" s="44">
        <v>44299.0</v>
      </c>
      <c r="D124" s="2">
        <v>5.5</v>
      </c>
      <c r="E124" s="13">
        <v>4.0E-4</v>
      </c>
      <c r="H124" s="43" t="s">
        <v>2587</v>
      </c>
      <c r="L124" s="38"/>
    </row>
    <row r="125" ht="24.75" hidden="1" customHeight="1">
      <c r="A125" s="2" t="s">
        <v>2588</v>
      </c>
      <c r="B125" s="44">
        <v>44293.0</v>
      </c>
      <c r="C125" s="44">
        <v>44684.0</v>
      </c>
      <c r="D125" s="2">
        <v>5.5</v>
      </c>
      <c r="E125" s="13">
        <v>4.0E-4</v>
      </c>
      <c r="H125" s="43" t="s">
        <v>2589</v>
      </c>
      <c r="L125" s="38"/>
    </row>
    <row r="126" ht="24.75" hidden="1" customHeight="1">
      <c r="A126" s="2" t="s">
        <v>2590</v>
      </c>
      <c r="B126" s="44">
        <v>44293.0</v>
      </c>
      <c r="C126" s="44">
        <v>44669.0</v>
      </c>
      <c r="D126" s="2">
        <v>5.5</v>
      </c>
      <c r="E126" s="13">
        <v>4.0E-4</v>
      </c>
      <c r="H126" s="43" t="s">
        <v>2591</v>
      </c>
      <c r="L126" s="38"/>
    </row>
    <row r="127" ht="24.75" customHeight="1">
      <c r="A127" s="2" t="s">
        <v>2592</v>
      </c>
      <c r="B127" s="44">
        <v>44201.0</v>
      </c>
      <c r="C127" s="44">
        <v>45135.0</v>
      </c>
      <c r="D127" s="2">
        <v>8.8</v>
      </c>
      <c r="E127" s="13">
        <v>0.0029</v>
      </c>
      <c r="H127" s="43" t="s">
        <v>2593</v>
      </c>
      <c r="I127" s="2" t="s">
        <v>52</v>
      </c>
      <c r="J127" s="43" t="s">
        <v>31</v>
      </c>
      <c r="K127" s="89" t="s">
        <v>33</v>
      </c>
      <c r="L127" s="84" t="str">
        <f>IFERROR(__xludf.DUMMYFUNCTION("query(Categories!$A$2:$D1000, ""select C where lower('"" &amp; K127 &amp; ""') matches lower(D) limit 1"")"),"Safety Violation - Buffer overflow and pointer operation")</f>
        <v>Safety Violation - Buffer overflow and pointer operation</v>
      </c>
      <c r="M127" s="2" t="s">
        <v>57</v>
      </c>
      <c r="N127" s="43" t="s">
        <v>33</v>
      </c>
      <c r="O127" s="43"/>
      <c r="P127" s="43" t="s">
        <v>1718</v>
      </c>
      <c r="Q127" s="92" t="s">
        <v>2594</v>
      </c>
      <c r="R127" s="2" t="s">
        <v>2285</v>
      </c>
      <c r="S127" s="2" t="s">
        <v>2272</v>
      </c>
    </row>
    <row r="128" ht="24.75" hidden="1" customHeight="1">
      <c r="A128" s="2" t="s">
        <v>2595</v>
      </c>
      <c r="B128" s="44">
        <v>44322.0</v>
      </c>
      <c r="C128" s="44">
        <v>44840.0</v>
      </c>
      <c r="D128" s="2">
        <v>7.8</v>
      </c>
      <c r="E128" s="13">
        <v>4.0E-4</v>
      </c>
      <c r="H128" s="43" t="s">
        <v>2596</v>
      </c>
      <c r="L128" s="38"/>
    </row>
    <row r="129" ht="24.75" hidden="1" customHeight="1">
      <c r="A129" s="2" t="s">
        <v>2597</v>
      </c>
      <c r="B129" s="44">
        <v>44222.0</v>
      </c>
      <c r="C129" s="44">
        <v>44229.0</v>
      </c>
      <c r="D129" s="2">
        <v>4.9</v>
      </c>
      <c r="E129" s="13">
        <v>7.0E-4</v>
      </c>
      <c r="H129" s="43" t="s">
        <v>2598</v>
      </c>
      <c r="L129" s="38"/>
    </row>
    <row r="130" ht="24.75" hidden="1" customHeight="1">
      <c r="A130" s="2" t="s">
        <v>2599</v>
      </c>
      <c r="B130" s="44">
        <v>44281.0</v>
      </c>
      <c r="C130" s="44">
        <v>44969.0</v>
      </c>
      <c r="D130" s="2">
        <v>4.5</v>
      </c>
      <c r="E130" s="13">
        <v>4.0E-4</v>
      </c>
      <c r="H130" s="43" t="s">
        <v>2600</v>
      </c>
      <c r="L130" s="38"/>
    </row>
    <row r="131" ht="24.75" hidden="1" customHeight="1">
      <c r="A131" s="2" t="s">
        <v>2601</v>
      </c>
      <c r="B131" s="44">
        <v>44246.0</v>
      </c>
      <c r="C131" s="44">
        <v>45135.0</v>
      </c>
      <c r="D131" s="2">
        <v>7.2</v>
      </c>
      <c r="E131" s="13">
        <v>4.0E-4</v>
      </c>
      <c r="H131" s="43" t="s">
        <v>2602</v>
      </c>
      <c r="L131" s="38"/>
    </row>
    <row r="132" ht="24.75" hidden="1" customHeight="1">
      <c r="A132" s="2" t="s">
        <v>2603</v>
      </c>
      <c r="B132" s="44">
        <v>44326.0</v>
      </c>
      <c r="C132" s="44">
        <v>44719.0</v>
      </c>
      <c r="D132" s="2">
        <v>5.5</v>
      </c>
      <c r="E132" s="13">
        <v>5.0E-4</v>
      </c>
      <c r="H132" s="43" t="s">
        <v>2604</v>
      </c>
      <c r="L132" s="38"/>
    </row>
    <row r="133" ht="24.75" customHeight="1">
      <c r="A133" s="2" t="s">
        <v>2605</v>
      </c>
      <c r="B133" s="44">
        <v>44209.0</v>
      </c>
      <c r="C133" s="44">
        <v>44270.0</v>
      </c>
      <c r="D133" s="2">
        <v>8.1</v>
      </c>
      <c r="E133" s="13">
        <v>0.0016</v>
      </c>
      <c r="H133" s="43" t="s">
        <v>2606</v>
      </c>
      <c r="I133" s="2" t="s">
        <v>52</v>
      </c>
      <c r="J133" s="43" t="s">
        <v>31</v>
      </c>
      <c r="K133" s="89" t="s">
        <v>33</v>
      </c>
      <c r="L133" s="84" t="str">
        <f>IFERROR(__xludf.DUMMYFUNCTION("query(Categories!$A$2:$D1000, ""select C where lower('"" &amp; K133 &amp; ""') matches lower(D) limit 1"")"),"Safety Violation - Buffer overflow and pointer operation")</f>
        <v>Safety Violation - Buffer overflow and pointer operation</v>
      </c>
      <c r="M133" s="2" t="s">
        <v>57</v>
      </c>
      <c r="N133" s="43" t="s">
        <v>33</v>
      </c>
      <c r="O133" s="43"/>
      <c r="P133" s="43" t="s">
        <v>1718</v>
      </c>
      <c r="Q133" s="92" t="s">
        <v>2607</v>
      </c>
      <c r="R133" s="2" t="s">
        <v>2285</v>
      </c>
      <c r="S133" s="2" t="s">
        <v>2272</v>
      </c>
    </row>
    <row r="134" ht="24.75" hidden="1" customHeight="1">
      <c r="A134" s="2" t="s">
        <v>2608</v>
      </c>
      <c r="B134" s="44">
        <v>44371.0</v>
      </c>
      <c r="C134" s="44">
        <v>44657.0</v>
      </c>
      <c r="D134" s="2">
        <v>5.9</v>
      </c>
      <c r="E134" s="13">
        <v>9.0E-4</v>
      </c>
      <c r="H134" s="43" t="s">
        <v>2609</v>
      </c>
      <c r="L134" s="38"/>
    </row>
    <row r="135" ht="24.75" hidden="1" customHeight="1">
      <c r="A135" s="2" t="s">
        <v>2610</v>
      </c>
      <c r="B135" s="44">
        <v>44329.0</v>
      </c>
      <c r="C135" s="44">
        <v>44446.0</v>
      </c>
      <c r="D135" s="2">
        <v>5.5</v>
      </c>
      <c r="E135" s="13">
        <v>5.0E-4</v>
      </c>
      <c r="H135" s="43" t="s">
        <v>2611</v>
      </c>
      <c r="L135" s="38"/>
    </row>
    <row r="136" ht="24.75" hidden="1" customHeight="1">
      <c r="A136" s="2" t="s">
        <v>2612</v>
      </c>
      <c r="B136" s="44">
        <v>44503.0</v>
      </c>
      <c r="C136" s="44">
        <v>44969.0</v>
      </c>
      <c r="D136" s="2">
        <v>4.7</v>
      </c>
      <c r="E136" s="13">
        <v>5.0E-4</v>
      </c>
      <c r="H136" s="43" t="s">
        <v>2613</v>
      </c>
      <c r="L136" s="38"/>
    </row>
    <row r="137" ht="24.75" hidden="1" customHeight="1">
      <c r="A137" s="2" t="s">
        <v>2614</v>
      </c>
      <c r="B137" s="44">
        <v>44342.0</v>
      </c>
      <c r="C137" s="44">
        <v>45135.0</v>
      </c>
      <c r="D137" s="2">
        <v>7.8</v>
      </c>
      <c r="E137" s="13">
        <v>4.0E-4</v>
      </c>
      <c r="H137" s="43" t="s">
        <v>2615</v>
      </c>
      <c r="L137" s="38"/>
    </row>
    <row r="138" ht="24.75" hidden="1" customHeight="1">
      <c r="A138" s="2" t="s">
        <v>2616</v>
      </c>
      <c r="B138" s="44">
        <v>44275.0</v>
      </c>
      <c r="C138" s="44">
        <v>44772.0</v>
      </c>
      <c r="D138" s="2">
        <v>6.0</v>
      </c>
      <c r="E138" s="13">
        <v>5.0E-4</v>
      </c>
      <c r="H138" s="43" t="s">
        <v>2617</v>
      </c>
      <c r="L138" s="38"/>
    </row>
    <row r="139" ht="24.75" hidden="1" customHeight="1">
      <c r="A139" s="2" t="s">
        <v>2618</v>
      </c>
      <c r="B139" s="44">
        <v>44275.0</v>
      </c>
      <c r="C139" s="44">
        <v>44772.0</v>
      </c>
      <c r="D139" s="2">
        <v>4.7</v>
      </c>
      <c r="E139" s="13">
        <v>5.0E-4</v>
      </c>
      <c r="H139" s="43" t="s">
        <v>2619</v>
      </c>
      <c r="L139" s="38"/>
    </row>
    <row r="140" ht="24.75" hidden="1" customHeight="1">
      <c r="A140" s="2" t="s">
        <v>2620</v>
      </c>
      <c r="B140" s="44">
        <v>44340.0</v>
      </c>
      <c r="C140" s="44">
        <v>44881.0</v>
      </c>
      <c r="D140" s="2">
        <v>4.3</v>
      </c>
      <c r="E140" s="13">
        <v>7.0E-4</v>
      </c>
      <c r="H140" s="43" t="s">
        <v>2621</v>
      </c>
      <c r="L140" s="38"/>
    </row>
    <row r="141" ht="24.75" hidden="1" customHeight="1">
      <c r="A141" s="2" t="s">
        <v>2622</v>
      </c>
      <c r="B141" s="44">
        <v>44327.0</v>
      </c>
      <c r="C141" s="44">
        <v>44754.0</v>
      </c>
      <c r="D141" s="2">
        <v>5.4</v>
      </c>
      <c r="E141" s="13">
        <v>7.0E-4</v>
      </c>
      <c r="H141" s="43" t="s">
        <v>2623</v>
      </c>
      <c r="L141" s="38"/>
    </row>
    <row r="142" ht="24.75" hidden="1" customHeight="1">
      <c r="A142" s="2" t="s">
        <v>2624</v>
      </c>
      <c r="B142" s="44">
        <v>44342.0</v>
      </c>
      <c r="C142" s="44">
        <v>44969.0</v>
      </c>
      <c r="D142" s="2">
        <v>5.5</v>
      </c>
      <c r="E142" s="13">
        <v>6.0E-4</v>
      </c>
      <c r="H142" s="43" t="s">
        <v>2625</v>
      </c>
      <c r="L142" s="38"/>
    </row>
    <row r="143" ht="24.75" hidden="1" customHeight="1">
      <c r="A143" s="2" t="s">
        <v>2626</v>
      </c>
      <c r="B143" s="44">
        <v>44341.0</v>
      </c>
      <c r="C143" s="44">
        <v>44969.0</v>
      </c>
      <c r="D143" s="2">
        <v>7.5</v>
      </c>
      <c r="E143" s="13">
        <v>0.0025</v>
      </c>
      <c r="H143" s="43" t="s">
        <v>2627</v>
      </c>
      <c r="L143" s="38"/>
    </row>
    <row r="144" ht="24.75" hidden="1" customHeight="1">
      <c r="A144" s="2" t="s">
        <v>2628</v>
      </c>
      <c r="B144" s="44">
        <v>44342.0</v>
      </c>
      <c r="C144" s="44">
        <v>44969.0</v>
      </c>
      <c r="D144" s="2">
        <v>7.8</v>
      </c>
      <c r="E144" s="13">
        <v>5.0E-4</v>
      </c>
      <c r="H144" s="43" t="s">
        <v>2629</v>
      </c>
      <c r="L144" s="38"/>
    </row>
    <row r="145" ht="24.75" hidden="1" customHeight="1">
      <c r="A145" s="2" t="s">
        <v>2630</v>
      </c>
      <c r="B145" s="44">
        <v>44342.0</v>
      </c>
      <c r="C145" s="44">
        <v>44969.0</v>
      </c>
      <c r="D145" s="2">
        <v>7.8</v>
      </c>
      <c r="E145" s="13">
        <v>5.0E-4</v>
      </c>
      <c r="H145" s="43" t="s">
        <v>2631</v>
      </c>
      <c r="L145" s="38"/>
    </row>
    <row r="146" ht="24.75" hidden="1" customHeight="1">
      <c r="A146" s="2" t="s">
        <v>2632</v>
      </c>
      <c r="B146" s="44">
        <v>44342.0</v>
      </c>
      <c r="C146" s="44">
        <v>44981.0</v>
      </c>
      <c r="D146" s="2">
        <v>7.8</v>
      </c>
      <c r="E146" s="13">
        <v>6.0E-4</v>
      </c>
      <c r="H146" s="43" t="s">
        <v>2633</v>
      </c>
      <c r="L146" s="38"/>
    </row>
    <row r="147" ht="24.75" hidden="1" customHeight="1">
      <c r="A147" s="2" t="s">
        <v>2634</v>
      </c>
      <c r="B147" s="44">
        <v>44342.0</v>
      </c>
      <c r="C147" s="44">
        <v>45135.0</v>
      </c>
      <c r="D147" s="2">
        <v>7.0</v>
      </c>
      <c r="E147" s="13">
        <v>6.0E-4</v>
      </c>
      <c r="H147" s="43" t="s">
        <v>2635</v>
      </c>
      <c r="L147" s="38"/>
    </row>
    <row r="148" ht="24.75" hidden="1" customHeight="1">
      <c r="A148" s="2" t="s">
        <v>2636</v>
      </c>
      <c r="B148" s="44">
        <v>44259.0</v>
      </c>
      <c r="C148" s="44">
        <v>44265.0</v>
      </c>
      <c r="D148" s="2">
        <v>4.9</v>
      </c>
      <c r="E148" s="13">
        <v>4.0E-4</v>
      </c>
      <c r="H148" s="43" t="s">
        <v>2637</v>
      </c>
      <c r="L148" s="38"/>
    </row>
    <row r="149" ht="24.75" hidden="1" customHeight="1">
      <c r="A149" s="2" t="s">
        <v>2638</v>
      </c>
      <c r="B149" s="44">
        <v>44327.0</v>
      </c>
      <c r="C149" s="44">
        <v>45017.0</v>
      </c>
      <c r="D149" s="2">
        <v>3.5</v>
      </c>
      <c r="E149" s="13">
        <v>0.0015</v>
      </c>
      <c r="H149" s="43" t="s">
        <v>2639</v>
      </c>
      <c r="L149" s="38"/>
    </row>
    <row r="150" ht="24.75" hidden="1" customHeight="1">
      <c r="A150" s="2" t="s">
        <v>2640</v>
      </c>
      <c r="B150" s="44">
        <v>44327.0</v>
      </c>
      <c r="C150" s="44">
        <v>45017.0</v>
      </c>
      <c r="D150" s="2">
        <v>2.6</v>
      </c>
      <c r="E150" s="13">
        <v>0.001</v>
      </c>
      <c r="H150" s="43" t="s">
        <v>2641</v>
      </c>
      <c r="L150" s="38"/>
    </row>
    <row r="151" ht="24.75" hidden="1" customHeight="1">
      <c r="A151" s="2" t="s">
        <v>2642</v>
      </c>
      <c r="B151" s="44">
        <v>44327.0</v>
      </c>
      <c r="C151" s="44">
        <v>45017.0</v>
      </c>
      <c r="D151" s="2">
        <v>3.5</v>
      </c>
      <c r="E151" s="13">
        <v>0.001</v>
      </c>
      <c r="H151" s="43" t="s">
        <v>2643</v>
      </c>
      <c r="L151" s="38"/>
    </row>
    <row r="152" ht="24.75" hidden="1" customHeight="1">
      <c r="A152" s="2" t="s">
        <v>2644</v>
      </c>
      <c r="B152" s="44">
        <v>44237.0</v>
      </c>
      <c r="C152" s="44">
        <v>44518.0</v>
      </c>
      <c r="D152" s="2">
        <v>5.1</v>
      </c>
      <c r="E152" s="13">
        <v>5.0E-4</v>
      </c>
      <c r="H152" s="43" t="s">
        <v>2645</v>
      </c>
      <c r="L152" s="38"/>
    </row>
    <row r="153" ht="24.75" hidden="1" customHeight="1">
      <c r="A153" s="2" t="s">
        <v>2646</v>
      </c>
      <c r="B153" s="44">
        <v>44210.0</v>
      </c>
      <c r="C153" s="44">
        <v>44562.0</v>
      </c>
      <c r="D153" s="2">
        <v>7.8</v>
      </c>
      <c r="E153" s="13">
        <v>4.0E-4</v>
      </c>
      <c r="H153" s="43" t="s">
        <v>2647</v>
      </c>
      <c r="L153" s="38"/>
    </row>
    <row r="154" ht="24.75" hidden="1" customHeight="1">
      <c r="A154" s="2" t="s">
        <v>2648</v>
      </c>
      <c r="B154" s="44">
        <v>44343.0</v>
      </c>
      <c r="C154" s="44">
        <v>44355.0</v>
      </c>
      <c r="D154" s="2">
        <v>5.5</v>
      </c>
      <c r="E154" s="13">
        <v>4.0E-4</v>
      </c>
      <c r="H154" s="43" t="s">
        <v>2649</v>
      </c>
      <c r="L154" s="38"/>
    </row>
    <row r="155" ht="24.75" hidden="1" customHeight="1">
      <c r="A155" s="2" t="s">
        <v>2650</v>
      </c>
      <c r="B155" s="44">
        <v>44349.0</v>
      </c>
      <c r="C155" s="44">
        <v>44969.0</v>
      </c>
      <c r="D155" s="2">
        <v>6.0</v>
      </c>
      <c r="E155" s="13">
        <v>4.0E-4</v>
      </c>
      <c r="H155" s="43" t="s">
        <v>2651</v>
      </c>
      <c r="L155" s="38"/>
    </row>
    <row r="156" ht="24.75" hidden="1" customHeight="1">
      <c r="A156" s="2" t="s">
        <v>2652</v>
      </c>
      <c r="B156" s="44">
        <v>44354.0</v>
      </c>
      <c r="C156" s="44">
        <v>44680.0</v>
      </c>
      <c r="D156" s="2">
        <v>7.8</v>
      </c>
      <c r="E156" s="13">
        <v>7.0E-4</v>
      </c>
      <c r="H156" s="43" t="s">
        <v>2653</v>
      </c>
      <c r="L156" s="38"/>
    </row>
    <row r="157" ht="24.75" hidden="1" customHeight="1">
      <c r="A157" s="2" t="s">
        <v>2654</v>
      </c>
      <c r="B157" s="44">
        <v>44330.0</v>
      </c>
      <c r="C157" s="44">
        <v>44950.0</v>
      </c>
      <c r="D157" s="2">
        <v>7.8</v>
      </c>
      <c r="E157" s="13">
        <v>0.0016</v>
      </c>
      <c r="H157" s="43" t="s">
        <v>2655</v>
      </c>
      <c r="L157" s="38"/>
    </row>
    <row r="158" ht="24.75" hidden="1" customHeight="1">
      <c r="A158" s="2" t="s">
        <v>2656</v>
      </c>
      <c r="B158" s="44">
        <v>44538.0</v>
      </c>
      <c r="C158" s="44">
        <v>44656.0</v>
      </c>
      <c r="D158" s="2">
        <v>7.8</v>
      </c>
      <c r="E158" s="13">
        <v>4.0E-4</v>
      </c>
      <c r="H158" s="43" t="s">
        <v>2657</v>
      </c>
      <c r="L158" s="38"/>
    </row>
    <row r="159" ht="24.75" hidden="1" customHeight="1">
      <c r="A159" s="2" t="s">
        <v>2658</v>
      </c>
      <c r="B159" s="44">
        <v>44354.0</v>
      </c>
      <c r="C159" s="44">
        <v>44531.0</v>
      </c>
      <c r="D159" s="2">
        <v>7.8</v>
      </c>
      <c r="E159" s="13">
        <v>7.0E-4</v>
      </c>
      <c r="H159" s="43" t="s">
        <v>2659</v>
      </c>
      <c r="L159" s="38"/>
    </row>
    <row r="160" ht="24.75" hidden="1" customHeight="1">
      <c r="A160" s="2" t="s">
        <v>2660</v>
      </c>
      <c r="B160" s="44">
        <v>44502.0</v>
      </c>
      <c r="C160" s="44">
        <v>44669.0</v>
      </c>
      <c r="D160" s="2">
        <v>8.8</v>
      </c>
      <c r="E160" s="13">
        <v>6.0E-4</v>
      </c>
      <c r="H160" s="43" t="s">
        <v>2661</v>
      </c>
      <c r="L160" s="38"/>
    </row>
    <row r="161" ht="24.75" hidden="1" customHeight="1">
      <c r="A161" s="2" t="s">
        <v>2662</v>
      </c>
      <c r="B161" s="44">
        <v>44369.0</v>
      </c>
      <c r="C161" s="44">
        <v>44375.0</v>
      </c>
      <c r="D161" s="2">
        <v>7.8</v>
      </c>
      <c r="E161" s="13">
        <v>4.0E-4</v>
      </c>
      <c r="H161" s="43" t="s">
        <v>2663</v>
      </c>
      <c r="L161" s="38"/>
    </row>
    <row r="162" ht="24.75" hidden="1" customHeight="1">
      <c r="A162" s="2" t="s">
        <v>2664</v>
      </c>
      <c r="B162" s="44">
        <v>44343.0</v>
      </c>
      <c r="C162" s="44">
        <v>44354.0</v>
      </c>
      <c r="D162" s="2">
        <v>5.5</v>
      </c>
      <c r="E162" s="13">
        <v>4.0E-4</v>
      </c>
      <c r="H162" s="43" t="s">
        <v>2665</v>
      </c>
      <c r="L162" s="38"/>
    </row>
    <row r="163" ht="24.75" hidden="1" customHeight="1">
      <c r="A163" s="2" t="s">
        <v>2666</v>
      </c>
      <c r="B163" s="44">
        <v>44334.0</v>
      </c>
      <c r="C163" s="44">
        <v>44969.0</v>
      </c>
      <c r="D163" s="2">
        <v>7.5</v>
      </c>
      <c r="E163" s="13">
        <v>0.0031</v>
      </c>
      <c r="H163" s="43" t="s">
        <v>2667</v>
      </c>
      <c r="L163" s="38"/>
    </row>
    <row r="164" ht="24.75" hidden="1" customHeight="1">
      <c r="H164" s="49"/>
      <c r="I164" s="49"/>
      <c r="J164" s="49"/>
      <c r="K164" s="49"/>
      <c r="L164" s="36"/>
      <c r="N164" s="49"/>
      <c r="O164" s="49"/>
      <c r="P164" s="49"/>
    </row>
    <row r="165" ht="24.75" hidden="1" customHeight="1">
      <c r="H165" s="49"/>
      <c r="I165" s="49"/>
      <c r="J165" s="49"/>
      <c r="K165" s="49"/>
      <c r="L165" s="36"/>
      <c r="N165" s="49"/>
      <c r="O165" s="49"/>
      <c r="P165" s="49"/>
    </row>
    <row r="166" ht="24.75" hidden="1" customHeight="1">
      <c r="H166" s="49"/>
      <c r="I166" s="49"/>
      <c r="J166" s="49"/>
      <c r="K166" s="49"/>
      <c r="L166" s="36"/>
      <c r="N166" s="49"/>
      <c r="O166" s="49"/>
      <c r="P166" s="49"/>
    </row>
    <row r="167" ht="24.75" hidden="1" customHeight="1">
      <c r="H167" s="49"/>
      <c r="I167" s="49"/>
      <c r="J167" s="49"/>
      <c r="K167" s="49"/>
      <c r="L167" s="36"/>
      <c r="N167" s="49"/>
      <c r="O167" s="49"/>
      <c r="P167" s="49"/>
    </row>
    <row r="168" ht="24.75" hidden="1" customHeight="1">
      <c r="H168" s="49"/>
      <c r="I168" s="49"/>
      <c r="J168" s="49"/>
      <c r="K168" s="49"/>
      <c r="L168" s="36"/>
      <c r="N168" s="49"/>
      <c r="O168" s="49"/>
      <c r="P168" s="49"/>
    </row>
    <row r="169" ht="24.75" hidden="1" customHeight="1">
      <c r="H169" s="49"/>
      <c r="I169" s="49"/>
      <c r="J169" s="49"/>
      <c r="K169" s="49"/>
      <c r="L169" s="36"/>
      <c r="N169" s="49"/>
      <c r="O169" s="49"/>
      <c r="P169" s="49"/>
    </row>
    <row r="170" ht="24.75" hidden="1" customHeight="1">
      <c r="H170" s="49"/>
      <c r="I170" s="49"/>
      <c r="J170" s="49"/>
      <c r="K170" s="49"/>
      <c r="L170" s="36"/>
      <c r="N170" s="49"/>
      <c r="O170" s="49"/>
      <c r="P170" s="49"/>
    </row>
    <row r="171" ht="24.75" hidden="1" customHeight="1">
      <c r="H171" s="49"/>
      <c r="I171" s="49"/>
      <c r="J171" s="49"/>
      <c r="K171" s="49"/>
      <c r="L171" s="36"/>
      <c r="N171" s="49"/>
      <c r="O171" s="49"/>
      <c r="P171" s="49"/>
    </row>
    <row r="172" ht="24.75" hidden="1" customHeight="1">
      <c r="H172" s="49"/>
      <c r="I172" s="49"/>
      <c r="J172" s="49"/>
      <c r="K172" s="49"/>
      <c r="L172" s="36"/>
      <c r="N172" s="49"/>
      <c r="O172" s="49"/>
      <c r="P172" s="49"/>
    </row>
    <row r="173" ht="24.75" hidden="1" customHeight="1">
      <c r="H173" s="49"/>
      <c r="I173" s="49"/>
      <c r="J173" s="49"/>
      <c r="K173" s="49"/>
      <c r="L173" s="36"/>
      <c r="N173" s="49"/>
      <c r="O173" s="49"/>
      <c r="P173" s="49"/>
    </row>
    <row r="174" ht="24.75" hidden="1" customHeight="1">
      <c r="H174" s="49"/>
      <c r="I174" s="49"/>
      <c r="J174" s="49"/>
      <c r="K174" s="49"/>
      <c r="L174" s="36"/>
      <c r="N174" s="49"/>
      <c r="O174" s="49"/>
      <c r="P174" s="49"/>
    </row>
    <row r="175" ht="24.75" hidden="1" customHeight="1">
      <c r="H175" s="49"/>
      <c r="I175" s="49"/>
      <c r="J175" s="49"/>
      <c r="K175" s="49"/>
      <c r="L175" s="36"/>
      <c r="N175" s="49"/>
      <c r="O175" s="49"/>
      <c r="P175" s="49"/>
    </row>
    <row r="176" ht="24.75" hidden="1" customHeight="1">
      <c r="H176" s="49"/>
      <c r="I176" s="49"/>
      <c r="J176" s="49"/>
      <c r="K176" s="49"/>
      <c r="L176" s="36"/>
      <c r="N176" s="49"/>
      <c r="O176" s="49"/>
      <c r="P176" s="49"/>
    </row>
    <row r="177" ht="24.75" hidden="1" customHeight="1">
      <c r="H177" s="49"/>
      <c r="I177" s="49"/>
      <c r="J177" s="49"/>
      <c r="K177" s="49"/>
      <c r="L177" s="36"/>
      <c r="N177" s="49"/>
      <c r="O177" s="49"/>
      <c r="P177" s="49"/>
    </row>
    <row r="178" ht="24.75" hidden="1" customHeight="1">
      <c r="H178" s="49"/>
      <c r="I178" s="49"/>
      <c r="J178" s="49"/>
      <c r="K178" s="49"/>
      <c r="L178" s="36"/>
      <c r="N178" s="49"/>
      <c r="O178" s="49"/>
      <c r="P178" s="49"/>
    </row>
    <row r="179" ht="24.75" hidden="1" customHeight="1">
      <c r="H179" s="49"/>
      <c r="I179" s="49"/>
      <c r="J179" s="49"/>
      <c r="K179" s="49"/>
      <c r="L179" s="36"/>
      <c r="N179" s="49"/>
      <c r="O179" s="49"/>
      <c r="P179" s="49"/>
    </row>
    <row r="180" ht="24.75" hidden="1" customHeight="1">
      <c r="H180" s="49"/>
      <c r="I180" s="49"/>
      <c r="J180" s="49"/>
      <c r="K180" s="49"/>
      <c r="L180" s="36"/>
      <c r="N180" s="49"/>
      <c r="O180" s="49"/>
      <c r="P180" s="49"/>
    </row>
    <row r="181" ht="24.75" hidden="1" customHeight="1">
      <c r="H181" s="49"/>
      <c r="I181" s="49"/>
      <c r="J181" s="49"/>
      <c r="K181" s="49"/>
      <c r="L181" s="36"/>
      <c r="N181" s="49"/>
      <c r="O181" s="49"/>
      <c r="P181" s="49"/>
    </row>
    <row r="182" ht="24.75" hidden="1" customHeight="1">
      <c r="H182" s="49"/>
      <c r="I182" s="49"/>
      <c r="J182" s="49"/>
      <c r="K182" s="49"/>
      <c r="L182" s="36"/>
      <c r="N182" s="49"/>
      <c r="O182" s="49"/>
      <c r="P182" s="49"/>
    </row>
    <row r="183" ht="24.75" hidden="1" customHeight="1">
      <c r="H183" s="49"/>
      <c r="I183" s="49"/>
      <c r="J183" s="49"/>
      <c r="K183" s="49"/>
      <c r="L183" s="36"/>
      <c r="N183" s="49"/>
      <c r="O183" s="49"/>
      <c r="P183" s="49"/>
    </row>
    <row r="184" ht="24.75" hidden="1" customHeight="1">
      <c r="H184" s="49"/>
      <c r="I184" s="49"/>
      <c r="J184" s="49"/>
      <c r="K184" s="49"/>
      <c r="L184" s="36"/>
      <c r="N184" s="49"/>
      <c r="O184" s="49"/>
      <c r="P184" s="49"/>
    </row>
    <row r="185" ht="24.75" hidden="1" customHeight="1">
      <c r="H185" s="49"/>
      <c r="I185" s="49"/>
      <c r="J185" s="49"/>
      <c r="K185" s="49"/>
      <c r="L185" s="36"/>
      <c r="N185" s="49"/>
      <c r="O185" s="49"/>
      <c r="P185" s="49"/>
    </row>
    <row r="186" ht="24.75" hidden="1" customHeight="1">
      <c r="H186" s="49"/>
      <c r="I186" s="49"/>
      <c r="J186" s="49"/>
      <c r="K186" s="49"/>
      <c r="L186" s="36"/>
      <c r="N186" s="49"/>
      <c r="O186" s="49"/>
      <c r="P186" s="49"/>
    </row>
    <row r="187" ht="24.75" hidden="1" customHeight="1">
      <c r="H187" s="49"/>
      <c r="I187" s="49"/>
      <c r="J187" s="49"/>
      <c r="K187" s="49"/>
      <c r="L187" s="36"/>
      <c r="N187" s="49"/>
      <c r="O187" s="49"/>
      <c r="P187" s="49"/>
    </row>
    <row r="188" ht="24.75" hidden="1" customHeight="1">
      <c r="H188" s="49"/>
      <c r="I188" s="49"/>
      <c r="J188" s="49"/>
      <c r="K188" s="49"/>
      <c r="L188" s="36"/>
      <c r="N188" s="49"/>
      <c r="O188" s="49"/>
      <c r="P188" s="49"/>
    </row>
    <row r="189" ht="24.75" hidden="1" customHeight="1">
      <c r="H189" s="49"/>
      <c r="I189" s="49"/>
      <c r="J189" s="49"/>
      <c r="K189" s="49"/>
      <c r="L189" s="36"/>
      <c r="N189" s="49"/>
      <c r="O189" s="49"/>
      <c r="P189" s="49"/>
    </row>
    <row r="190" ht="24.75" hidden="1" customHeight="1">
      <c r="H190" s="49"/>
      <c r="I190" s="49"/>
      <c r="J190" s="49"/>
      <c r="K190" s="49"/>
      <c r="L190" s="36"/>
      <c r="N190" s="49"/>
      <c r="O190" s="49"/>
      <c r="P190" s="49"/>
    </row>
    <row r="191" ht="24.75" hidden="1" customHeight="1">
      <c r="H191" s="49"/>
      <c r="I191" s="49"/>
      <c r="J191" s="49"/>
      <c r="K191" s="49"/>
      <c r="L191" s="36"/>
      <c r="N191" s="49"/>
      <c r="O191" s="49"/>
      <c r="P191" s="49"/>
    </row>
    <row r="192" ht="24.75" hidden="1" customHeight="1">
      <c r="H192" s="49"/>
      <c r="I192" s="49"/>
      <c r="J192" s="49"/>
      <c r="K192" s="49"/>
      <c r="L192" s="36"/>
      <c r="N192" s="49"/>
      <c r="O192" s="49"/>
      <c r="P192" s="49"/>
    </row>
    <row r="193" ht="24.75" hidden="1" customHeight="1">
      <c r="H193" s="49"/>
      <c r="I193" s="49"/>
      <c r="J193" s="49"/>
      <c r="K193" s="49"/>
      <c r="L193" s="36"/>
      <c r="N193" s="49"/>
      <c r="O193" s="49"/>
      <c r="P193" s="49"/>
    </row>
    <row r="194" ht="24.75" hidden="1" customHeight="1">
      <c r="H194" s="49"/>
      <c r="I194" s="49"/>
      <c r="J194" s="49"/>
      <c r="K194" s="49"/>
      <c r="L194" s="36"/>
      <c r="N194" s="49"/>
      <c r="O194" s="49"/>
      <c r="P194" s="49"/>
    </row>
    <row r="195" ht="24.75" hidden="1" customHeight="1">
      <c r="H195" s="49"/>
      <c r="I195" s="49"/>
      <c r="J195" s="49"/>
      <c r="K195" s="49"/>
      <c r="L195" s="36"/>
      <c r="N195" s="49"/>
      <c r="O195" s="49"/>
      <c r="P195" s="49"/>
    </row>
    <row r="196" ht="24.75" hidden="1" customHeight="1">
      <c r="H196" s="49"/>
      <c r="I196" s="49"/>
      <c r="J196" s="49"/>
      <c r="K196" s="49"/>
      <c r="L196" s="36"/>
      <c r="N196" s="49"/>
      <c r="O196" s="49"/>
      <c r="P196" s="49"/>
    </row>
    <row r="197" ht="24.75" hidden="1" customHeight="1">
      <c r="H197" s="49"/>
      <c r="I197" s="49"/>
      <c r="J197" s="49"/>
      <c r="K197" s="49"/>
      <c r="L197" s="36"/>
      <c r="N197" s="49"/>
      <c r="O197" s="49"/>
      <c r="P197" s="49"/>
    </row>
    <row r="198" ht="24.75" hidden="1" customHeight="1">
      <c r="H198" s="49"/>
      <c r="I198" s="49"/>
      <c r="J198" s="49"/>
      <c r="K198" s="49"/>
      <c r="L198" s="36"/>
      <c r="N198" s="49"/>
      <c r="O198" s="49"/>
      <c r="P198" s="49"/>
    </row>
    <row r="199" ht="24.75" hidden="1" customHeight="1">
      <c r="H199" s="49"/>
      <c r="I199" s="49"/>
      <c r="J199" s="49"/>
      <c r="K199" s="49"/>
      <c r="L199" s="36"/>
      <c r="N199" s="49"/>
      <c r="O199" s="49"/>
      <c r="P199" s="49"/>
    </row>
    <row r="200" ht="24.75" hidden="1" customHeight="1">
      <c r="H200" s="49"/>
      <c r="I200" s="49"/>
      <c r="J200" s="49"/>
      <c r="K200" s="49"/>
      <c r="L200" s="36"/>
      <c r="N200" s="49"/>
      <c r="O200" s="49"/>
      <c r="P200" s="49"/>
    </row>
    <row r="201" ht="24.75" hidden="1" customHeight="1">
      <c r="H201" s="49"/>
      <c r="I201" s="49"/>
      <c r="J201" s="49"/>
      <c r="K201" s="49"/>
      <c r="L201" s="36"/>
      <c r="N201" s="49"/>
      <c r="O201" s="49"/>
      <c r="P201" s="49"/>
    </row>
    <row r="202" ht="24.75" hidden="1" customHeight="1">
      <c r="H202" s="49"/>
      <c r="I202" s="49"/>
      <c r="J202" s="49"/>
      <c r="K202" s="49"/>
      <c r="L202" s="36"/>
      <c r="N202" s="49"/>
      <c r="O202" s="49"/>
      <c r="P202" s="49"/>
    </row>
    <row r="203" ht="24.75" hidden="1" customHeight="1">
      <c r="H203" s="49"/>
      <c r="I203" s="49"/>
      <c r="J203" s="49"/>
      <c r="K203" s="49"/>
      <c r="L203" s="36"/>
      <c r="N203" s="49"/>
      <c r="O203" s="49"/>
      <c r="P203" s="49"/>
    </row>
    <row r="204" ht="24.75" hidden="1" customHeight="1">
      <c r="H204" s="49"/>
      <c r="I204" s="49"/>
      <c r="J204" s="49"/>
      <c r="K204" s="49"/>
      <c r="L204" s="36"/>
      <c r="N204" s="49"/>
      <c r="O204" s="49"/>
      <c r="P204" s="49"/>
    </row>
    <row r="205" ht="24.75" hidden="1" customHeight="1">
      <c r="H205" s="49"/>
      <c r="I205" s="49"/>
      <c r="J205" s="49"/>
      <c r="K205" s="49"/>
      <c r="L205" s="36"/>
      <c r="N205" s="49"/>
      <c r="O205" s="49"/>
      <c r="P205" s="49"/>
    </row>
    <row r="206" ht="24.75" hidden="1" customHeight="1">
      <c r="H206" s="49"/>
      <c r="I206" s="49"/>
      <c r="J206" s="49"/>
      <c r="K206" s="49"/>
      <c r="L206" s="36"/>
      <c r="N206" s="49"/>
      <c r="O206" s="49"/>
      <c r="P206" s="49"/>
    </row>
    <row r="207" ht="24.75" hidden="1" customHeight="1">
      <c r="H207" s="49"/>
      <c r="I207" s="49"/>
      <c r="J207" s="49"/>
      <c r="K207" s="49"/>
      <c r="L207" s="36"/>
      <c r="N207" s="49"/>
      <c r="O207" s="49"/>
      <c r="P207" s="49"/>
    </row>
    <row r="208" ht="24.75" hidden="1" customHeight="1">
      <c r="H208" s="49"/>
      <c r="I208" s="49"/>
      <c r="J208" s="49"/>
      <c r="K208" s="49"/>
      <c r="L208" s="36"/>
      <c r="N208" s="49"/>
      <c r="O208" s="49"/>
      <c r="P208" s="49"/>
    </row>
    <row r="209" ht="24.75" hidden="1" customHeight="1">
      <c r="H209" s="49"/>
      <c r="I209" s="49"/>
      <c r="J209" s="49"/>
      <c r="K209" s="49"/>
      <c r="L209" s="36"/>
      <c r="N209" s="49"/>
      <c r="O209" s="49"/>
      <c r="P209" s="49"/>
    </row>
    <row r="210" ht="24.75" hidden="1" customHeight="1">
      <c r="H210" s="49"/>
      <c r="I210" s="49"/>
      <c r="J210" s="49"/>
      <c r="K210" s="49"/>
      <c r="L210" s="36"/>
      <c r="N210" s="49"/>
      <c r="O210" s="49"/>
      <c r="P210" s="49"/>
    </row>
    <row r="211" ht="24.75" hidden="1" customHeight="1">
      <c r="H211" s="49"/>
      <c r="I211" s="49"/>
      <c r="J211" s="49"/>
      <c r="K211" s="49"/>
      <c r="L211" s="36"/>
      <c r="N211" s="49"/>
      <c r="O211" s="49"/>
      <c r="P211" s="49"/>
    </row>
    <row r="212" ht="24.75" hidden="1" customHeight="1">
      <c r="H212" s="49"/>
      <c r="I212" s="49"/>
      <c r="J212" s="49"/>
      <c r="K212" s="49"/>
      <c r="L212" s="36"/>
      <c r="N212" s="49"/>
      <c r="O212" s="49"/>
      <c r="P212" s="49"/>
    </row>
    <row r="213" ht="24.75" hidden="1" customHeight="1">
      <c r="H213" s="49"/>
      <c r="I213" s="49"/>
      <c r="J213" s="49"/>
      <c r="K213" s="49"/>
      <c r="L213" s="36"/>
      <c r="N213" s="49"/>
      <c r="O213" s="49"/>
      <c r="P213" s="49"/>
    </row>
    <row r="214" ht="24.75" hidden="1" customHeight="1">
      <c r="H214" s="49"/>
      <c r="I214" s="49"/>
      <c r="J214" s="49"/>
      <c r="K214" s="49"/>
      <c r="L214" s="36"/>
      <c r="N214" s="49"/>
      <c r="O214" s="49"/>
      <c r="P214" s="49"/>
    </row>
    <row r="215" ht="24.75" hidden="1" customHeight="1">
      <c r="H215" s="49"/>
      <c r="I215" s="49"/>
      <c r="J215" s="49"/>
      <c r="K215" s="49"/>
      <c r="L215" s="36"/>
      <c r="N215" s="49"/>
      <c r="O215" s="49"/>
      <c r="P215" s="49"/>
    </row>
    <row r="216" ht="24.75" hidden="1" customHeight="1">
      <c r="H216" s="49"/>
      <c r="I216" s="49"/>
      <c r="J216" s="49"/>
      <c r="K216" s="49"/>
      <c r="L216" s="36"/>
      <c r="N216" s="49"/>
      <c r="O216" s="49"/>
      <c r="P216" s="49"/>
    </row>
    <row r="217" ht="24.75" hidden="1" customHeight="1">
      <c r="H217" s="49"/>
      <c r="I217" s="49"/>
      <c r="J217" s="49"/>
      <c r="K217" s="49"/>
      <c r="L217" s="36"/>
      <c r="N217" s="49"/>
      <c r="O217" s="49"/>
      <c r="P217" s="49"/>
    </row>
    <row r="218" ht="24.75" hidden="1" customHeight="1">
      <c r="H218" s="49"/>
      <c r="I218" s="49"/>
      <c r="J218" s="49"/>
      <c r="K218" s="49"/>
      <c r="L218" s="36"/>
      <c r="N218" s="49"/>
      <c r="O218" s="49"/>
      <c r="P218" s="49"/>
    </row>
    <row r="219" ht="24.75" hidden="1" customHeight="1">
      <c r="H219" s="49"/>
      <c r="I219" s="49"/>
      <c r="J219" s="49"/>
      <c r="K219" s="49"/>
      <c r="L219" s="36"/>
      <c r="N219" s="49"/>
      <c r="O219" s="49"/>
      <c r="P219" s="49"/>
    </row>
    <row r="220" ht="24.75" hidden="1" customHeight="1">
      <c r="H220" s="49"/>
      <c r="I220" s="49"/>
      <c r="J220" s="49"/>
      <c r="K220" s="49"/>
      <c r="L220" s="36"/>
      <c r="N220" s="49"/>
      <c r="O220" s="49"/>
      <c r="P220" s="49"/>
    </row>
    <row r="221" ht="24.75" hidden="1" customHeight="1">
      <c r="H221" s="49"/>
      <c r="I221" s="49"/>
      <c r="J221" s="49"/>
      <c r="K221" s="49"/>
      <c r="L221" s="36"/>
      <c r="N221" s="49"/>
      <c r="O221" s="49"/>
      <c r="P221" s="49"/>
    </row>
    <row r="222" ht="24.75" hidden="1" customHeight="1">
      <c r="H222" s="49"/>
      <c r="I222" s="49"/>
      <c r="J222" s="49"/>
      <c r="K222" s="49"/>
      <c r="L222" s="36"/>
      <c r="N222" s="49"/>
      <c r="O222" s="49"/>
      <c r="P222" s="49"/>
    </row>
    <row r="223" ht="24.75" hidden="1" customHeight="1">
      <c r="H223" s="49"/>
      <c r="I223" s="49"/>
      <c r="J223" s="49"/>
      <c r="K223" s="49"/>
      <c r="L223" s="36"/>
      <c r="N223" s="49"/>
      <c r="O223" s="49"/>
      <c r="P223" s="49"/>
    </row>
    <row r="224" ht="24.75" hidden="1" customHeight="1">
      <c r="H224" s="49"/>
      <c r="I224" s="49"/>
      <c r="J224" s="49"/>
      <c r="K224" s="49"/>
      <c r="L224" s="36"/>
      <c r="N224" s="49"/>
      <c r="O224" s="49"/>
      <c r="P224" s="49"/>
    </row>
    <row r="225" ht="24.75" hidden="1" customHeight="1">
      <c r="H225" s="49"/>
      <c r="I225" s="49"/>
      <c r="J225" s="49"/>
      <c r="K225" s="49"/>
      <c r="L225" s="36"/>
      <c r="N225" s="49"/>
      <c r="O225" s="49"/>
      <c r="P225" s="49"/>
    </row>
    <row r="226" ht="24.75" hidden="1" customHeight="1">
      <c r="H226" s="49"/>
      <c r="I226" s="49"/>
      <c r="J226" s="49"/>
      <c r="K226" s="49"/>
      <c r="L226" s="36"/>
      <c r="N226" s="49"/>
      <c r="O226" s="49"/>
      <c r="P226" s="49"/>
    </row>
    <row r="227" ht="24.75" hidden="1" customHeight="1">
      <c r="H227" s="49"/>
      <c r="I227" s="49"/>
      <c r="J227" s="49"/>
      <c r="K227" s="49"/>
      <c r="L227" s="36"/>
      <c r="N227" s="49"/>
      <c r="O227" s="49"/>
      <c r="P227" s="49"/>
    </row>
    <row r="228" ht="24.75" hidden="1" customHeight="1">
      <c r="H228" s="49"/>
      <c r="I228" s="49"/>
      <c r="J228" s="49"/>
      <c r="K228" s="49"/>
      <c r="L228" s="36"/>
      <c r="N228" s="49"/>
      <c r="O228" s="49"/>
      <c r="P228" s="49"/>
    </row>
    <row r="229" ht="24.75" hidden="1" customHeight="1">
      <c r="H229" s="49"/>
      <c r="I229" s="49"/>
      <c r="J229" s="49"/>
      <c r="K229" s="49"/>
      <c r="L229" s="36"/>
      <c r="N229" s="49"/>
      <c r="O229" s="49"/>
      <c r="P229" s="49"/>
    </row>
    <row r="230" ht="24.75" hidden="1" customHeight="1">
      <c r="H230" s="49"/>
      <c r="I230" s="49"/>
      <c r="J230" s="49"/>
      <c r="K230" s="49"/>
      <c r="L230" s="36"/>
      <c r="N230" s="49"/>
      <c r="O230" s="49"/>
      <c r="P230" s="49"/>
    </row>
    <row r="231" ht="24.75" hidden="1" customHeight="1">
      <c r="H231" s="49"/>
      <c r="I231" s="49"/>
      <c r="J231" s="49"/>
      <c r="K231" s="49"/>
      <c r="L231" s="36"/>
      <c r="N231" s="49"/>
      <c r="O231" s="49"/>
      <c r="P231" s="49"/>
    </row>
    <row r="232" ht="24.75" hidden="1" customHeight="1">
      <c r="H232" s="49"/>
      <c r="I232" s="49"/>
      <c r="J232" s="49"/>
      <c r="K232" s="49"/>
      <c r="L232" s="36"/>
      <c r="N232" s="49"/>
      <c r="O232" s="49"/>
      <c r="P232" s="49"/>
    </row>
    <row r="233" ht="24.75" hidden="1" customHeight="1">
      <c r="H233" s="49"/>
      <c r="I233" s="49"/>
      <c r="J233" s="49"/>
      <c r="K233" s="49"/>
      <c r="L233" s="36"/>
      <c r="N233" s="49"/>
      <c r="O233" s="49"/>
      <c r="P233" s="49"/>
    </row>
    <row r="234" ht="24.75" hidden="1" customHeight="1">
      <c r="H234" s="49"/>
      <c r="I234" s="49"/>
      <c r="J234" s="49"/>
      <c r="K234" s="49"/>
      <c r="L234" s="36"/>
      <c r="N234" s="49"/>
      <c r="O234" s="49"/>
      <c r="P234" s="49"/>
    </row>
    <row r="235" ht="24.75" hidden="1" customHeight="1">
      <c r="H235" s="49"/>
      <c r="I235" s="49"/>
      <c r="J235" s="49"/>
      <c r="K235" s="49"/>
      <c r="L235" s="36"/>
      <c r="N235" s="49"/>
      <c r="O235" s="49"/>
      <c r="P235" s="49"/>
    </row>
    <row r="236" ht="24.75" hidden="1" customHeight="1">
      <c r="H236" s="49"/>
      <c r="I236" s="49"/>
      <c r="J236" s="49"/>
      <c r="K236" s="49"/>
      <c r="L236" s="36"/>
      <c r="N236" s="49"/>
      <c r="O236" s="49"/>
      <c r="P236" s="49"/>
    </row>
    <row r="237" ht="24.75" hidden="1" customHeight="1">
      <c r="H237" s="49"/>
      <c r="I237" s="49"/>
      <c r="J237" s="49"/>
      <c r="K237" s="49"/>
      <c r="L237" s="36"/>
      <c r="N237" s="49"/>
      <c r="O237" s="49"/>
      <c r="P237" s="49"/>
    </row>
    <row r="238" ht="24.75" hidden="1" customHeight="1">
      <c r="H238" s="49"/>
      <c r="I238" s="49"/>
      <c r="J238" s="49"/>
      <c r="K238" s="49"/>
      <c r="L238" s="36"/>
      <c r="N238" s="49"/>
      <c r="O238" s="49"/>
      <c r="P238" s="49"/>
    </row>
    <row r="239" ht="24.75" hidden="1" customHeight="1">
      <c r="H239" s="49"/>
      <c r="I239" s="49"/>
      <c r="J239" s="49"/>
      <c r="K239" s="49"/>
      <c r="L239" s="36"/>
      <c r="N239" s="49"/>
      <c r="O239" s="49"/>
      <c r="P239" s="49"/>
    </row>
    <row r="240" ht="24.75" hidden="1" customHeight="1">
      <c r="H240" s="49"/>
      <c r="I240" s="49"/>
      <c r="J240" s="49"/>
      <c r="K240" s="49"/>
      <c r="L240" s="36"/>
      <c r="N240" s="49"/>
      <c r="O240" s="49"/>
      <c r="P240" s="49"/>
    </row>
    <row r="241" ht="24.75" hidden="1" customHeight="1">
      <c r="H241" s="49"/>
      <c r="I241" s="49"/>
      <c r="J241" s="49"/>
      <c r="K241" s="49"/>
      <c r="L241" s="36"/>
      <c r="N241" s="49"/>
      <c r="O241" s="49"/>
      <c r="P241" s="49"/>
    </row>
    <row r="242" ht="24.75" hidden="1" customHeight="1">
      <c r="H242" s="49"/>
      <c r="I242" s="49"/>
      <c r="J242" s="49"/>
      <c r="K242" s="49"/>
      <c r="L242" s="36"/>
      <c r="N242" s="49"/>
      <c r="O242" s="49"/>
      <c r="P242" s="49"/>
    </row>
    <row r="243" ht="24.75" hidden="1" customHeight="1">
      <c r="H243" s="49"/>
      <c r="I243" s="49"/>
      <c r="J243" s="49"/>
      <c r="K243" s="49"/>
      <c r="L243" s="36"/>
      <c r="N243" s="49"/>
      <c r="O243" s="49"/>
      <c r="P243" s="49"/>
    </row>
    <row r="244" ht="24.75" hidden="1" customHeight="1">
      <c r="H244" s="49"/>
      <c r="I244" s="49"/>
      <c r="J244" s="49"/>
      <c r="K244" s="49"/>
      <c r="L244" s="36"/>
      <c r="N244" s="49"/>
      <c r="O244" s="49"/>
      <c r="P244" s="49"/>
    </row>
    <row r="245" ht="24.75" hidden="1" customHeight="1">
      <c r="H245" s="49"/>
      <c r="I245" s="49"/>
      <c r="J245" s="49"/>
      <c r="K245" s="49"/>
      <c r="L245" s="36"/>
      <c r="N245" s="49"/>
      <c r="O245" s="49"/>
      <c r="P245" s="49"/>
    </row>
    <row r="246" ht="24.75" hidden="1" customHeight="1">
      <c r="H246" s="49"/>
      <c r="I246" s="49"/>
      <c r="J246" s="49"/>
      <c r="K246" s="49"/>
      <c r="L246" s="36"/>
      <c r="N246" s="49"/>
      <c r="O246" s="49"/>
      <c r="P246" s="49"/>
    </row>
    <row r="247" ht="24.75" hidden="1" customHeight="1">
      <c r="H247" s="49"/>
      <c r="I247" s="49"/>
      <c r="J247" s="49"/>
      <c r="K247" s="49"/>
      <c r="L247" s="36"/>
      <c r="N247" s="49"/>
      <c r="O247" s="49"/>
      <c r="P247" s="49"/>
    </row>
    <row r="248" ht="24.75" hidden="1" customHeight="1">
      <c r="H248" s="49"/>
      <c r="I248" s="49"/>
      <c r="J248" s="49"/>
      <c r="K248" s="49"/>
      <c r="L248" s="36"/>
      <c r="N248" s="49"/>
      <c r="O248" s="49"/>
      <c r="P248" s="49"/>
    </row>
    <row r="249" ht="24.75" hidden="1" customHeight="1">
      <c r="H249" s="49"/>
      <c r="I249" s="49"/>
      <c r="J249" s="49"/>
      <c r="K249" s="49"/>
      <c r="L249" s="36"/>
      <c r="N249" s="49"/>
      <c r="O249" s="49"/>
      <c r="P249" s="49"/>
    </row>
    <row r="250" ht="24.75" hidden="1" customHeight="1">
      <c r="H250" s="49"/>
      <c r="I250" s="49"/>
      <c r="J250" s="49"/>
      <c r="K250" s="49"/>
      <c r="L250" s="36"/>
      <c r="N250" s="49"/>
      <c r="O250" s="49"/>
      <c r="P250" s="49"/>
    </row>
    <row r="251" ht="24.75" hidden="1" customHeight="1">
      <c r="H251" s="49"/>
      <c r="I251" s="49"/>
      <c r="J251" s="49"/>
      <c r="K251" s="49"/>
      <c r="L251" s="36"/>
      <c r="N251" s="49"/>
      <c r="O251" s="49"/>
      <c r="P251" s="49"/>
    </row>
    <row r="252" ht="24.75" hidden="1" customHeight="1">
      <c r="H252" s="49"/>
      <c r="I252" s="49"/>
      <c r="J252" s="49"/>
      <c r="K252" s="49"/>
      <c r="L252" s="36"/>
      <c r="N252" s="49"/>
      <c r="O252" s="49"/>
      <c r="P252" s="49"/>
    </row>
    <row r="253" ht="24.75" hidden="1" customHeight="1">
      <c r="H253" s="49"/>
      <c r="I253" s="49"/>
      <c r="J253" s="49"/>
      <c r="K253" s="49"/>
      <c r="L253" s="36"/>
      <c r="N253" s="49"/>
      <c r="O253" s="49"/>
      <c r="P253" s="49"/>
    </row>
    <row r="254" ht="24.75" hidden="1" customHeight="1">
      <c r="H254" s="49"/>
      <c r="I254" s="49"/>
      <c r="J254" s="49"/>
      <c r="K254" s="49"/>
      <c r="L254" s="36"/>
      <c r="N254" s="49"/>
      <c r="O254" s="49"/>
      <c r="P254" s="49"/>
    </row>
    <row r="255" ht="24.75" hidden="1" customHeight="1">
      <c r="H255" s="49"/>
      <c r="I255" s="49"/>
      <c r="J255" s="49"/>
      <c r="K255" s="49"/>
      <c r="L255" s="36"/>
      <c r="N255" s="49"/>
      <c r="O255" s="49"/>
      <c r="P255" s="49"/>
    </row>
    <row r="256" ht="24.75" hidden="1" customHeight="1">
      <c r="H256" s="49"/>
      <c r="I256" s="49"/>
      <c r="J256" s="49"/>
      <c r="K256" s="49"/>
      <c r="L256" s="36"/>
      <c r="N256" s="49"/>
      <c r="O256" s="49"/>
      <c r="P256" s="49"/>
    </row>
    <row r="257" ht="24.75" hidden="1" customHeight="1">
      <c r="H257" s="49"/>
      <c r="I257" s="49"/>
      <c r="J257" s="49"/>
      <c r="K257" s="49"/>
      <c r="L257" s="36"/>
      <c r="N257" s="49"/>
      <c r="O257" s="49"/>
      <c r="P257" s="49"/>
    </row>
    <row r="258" ht="24.75" hidden="1" customHeight="1">
      <c r="H258" s="49"/>
      <c r="I258" s="49"/>
      <c r="J258" s="49"/>
      <c r="K258" s="49"/>
      <c r="L258" s="36"/>
      <c r="N258" s="49"/>
      <c r="O258" s="49"/>
      <c r="P258" s="49"/>
    </row>
    <row r="259" ht="24.75" hidden="1" customHeight="1">
      <c r="H259" s="49"/>
      <c r="I259" s="49"/>
      <c r="J259" s="49"/>
      <c r="K259" s="49"/>
      <c r="L259" s="36"/>
      <c r="N259" s="49"/>
      <c r="O259" s="49"/>
      <c r="P259" s="49"/>
    </row>
    <row r="260" ht="24.75" hidden="1" customHeight="1">
      <c r="H260" s="49"/>
      <c r="I260" s="49"/>
      <c r="J260" s="49"/>
      <c r="K260" s="49"/>
      <c r="L260" s="36"/>
      <c r="N260" s="49"/>
      <c r="O260" s="49"/>
      <c r="P260" s="49"/>
    </row>
    <row r="261" ht="24.75" hidden="1" customHeight="1">
      <c r="H261" s="49"/>
      <c r="I261" s="49"/>
      <c r="J261" s="49"/>
      <c r="K261" s="49"/>
      <c r="L261" s="36"/>
      <c r="N261" s="49"/>
      <c r="O261" s="49"/>
      <c r="P261" s="49"/>
    </row>
    <row r="262" ht="24.75" hidden="1" customHeight="1">
      <c r="H262" s="49"/>
      <c r="I262" s="49"/>
      <c r="J262" s="49"/>
      <c r="K262" s="49"/>
      <c r="L262" s="36"/>
      <c r="N262" s="49"/>
      <c r="O262" s="49"/>
      <c r="P262" s="49"/>
    </row>
    <row r="263" ht="24.75" hidden="1" customHeight="1">
      <c r="H263" s="49"/>
      <c r="I263" s="49"/>
      <c r="J263" s="49"/>
      <c r="K263" s="49"/>
      <c r="L263" s="36"/>
      <c r="N263" s="49"/>
      <c r="O263" s="49"/>
      <c r="P263" s="49"/>
    </row>
    <row r="264" ht="24.75" hidden="1" customHeight="1">
      <c r="H264" s="49"/>
      <c r="I264" s="49"/>
      <c r="J264" s="49"/>
      <c r="K264" s="49"/>
      <c r="L264" s="36"/>
      <c r="N264" s="49"/>
      <c r="O264" s="49"/>
      <c r="P264" s="49"/>
    </row>
    <row r="265" ht="24.75" hidden="1" customHeight="1">
      <c r="H265" s="49"/>
      <c r="I265" s="49"/>
      <c r="J265" s="49"/>
      <c r="K265" s="49"/>
      <c r="L265" s="36"/>
      <c r="N265" s="49"/>
      <c r="O265" s="49"/>
      <c r="P265" s="49"/>
    </row>
    <row r="266" ht="24.75" hidden="1" customHeight="1">
      <c r="H266" s="49"/>
      <c r="I266" s="49"/>
      <c r="J266" s="49"/>
      <c r="K266" s="49"/>
      <c r="L266" s="36"/>
      <c r="N266" s="49"/>
      <c r="O266" s="49"/>
      <c r="P266" s="49"/>
    </row>
    <row r="267" ht="24.75" hidden="1" customHeight="1">
      <c r="H267" s="49"/>
      <c r="I267" s="49"/>
      <c r="J267" s="49"/>
      <c r="K267" s="49"/>
      <c r="L267" s="36"/>
      <c r="N267" s="49"/>
      <c r="O267" s="49"/>
      <c r="P267" s="49"/>
    </row>
    <row r="268" ht="24.75" hidden="1" customHeight="1">
      <c r="H268" s="49"/>
      <c r="I268" s="49"/>
      <c r="J268" s="49"/>
      <c r="K268" s="49"/>
      <c r="L268" s="36"/>
      <c r="N268" s="49"/>
      <c r="O268" s="49"/>
      <c r="P268" s="49"/>
    </row>
    <row r="269" ht="24.75" hidden="1" customHeight="1">
      <c r="H269" s="49"/>
      <c r="I269" s="49"/>
      <c r="J269" s="49"/>
      <c r="K269" s="49"/>
      <c r="L269" s="36"/>
      <c r="N269" s="49"/>
      <c r="O269" s="49"/>
      <c r="P269" s="49"/>
    </row>
    <row r="270" ht="24.75" hidden="1" customHeight="1">
      <c r="H270" s="49"/>
      <c r="I270" s="49"/>
      <c r="J270" s="49"/>
      <c r="K270" s="49"/>
      <c r="L270" s="36"/>
      <c r="N270" s="49"/>
      <c r="O270" s="49"/>
      <c r="P270" s="49"/>
    </row>
    <row r="271" ht="24.75" hidden="1" customHeight="1">
      <c r="H271" s="49"/>
      <c r="I271" s="49"/>
      <c r="J271" s="49"/>
      <c r="K271" s="49"/>
      <c r="L271" s="36"/>
      <c r="N271" s="49"/>
      <c r="O271" s="49"/>
      <c r="P271" s="49"/>
    </row>
    <row r="272" ht="24.75" hidden="1" customHeight="1">
      <c r="H272" s="49"/>
      <c r="I272" s="49"/>
      <c r="J272" s="49"/>
      <c r="K272" s="49"/>
      <c r="L272" s="36"/>
      <c r="N272" s="49"/>
      <c r="O272" s="49"/>
      <c r="P272" s="49"/>
    </row>
    <row r="273" ht="24.75" hidden="1" customHeight="1">
      <c r="H273" s="49"/>
      <c r="I273" s="49"/>
      <c r="J273" s="49"/>
      <c r="K273" s="49"/>
      <c r="L273" s="36"/>
      <c r="N273" s="49"/>
      <c r="O273" s="49"/>
      <c r="P273" s="49"/>
    </row>
    <row r="274" ht="24.75" hidden="1" customHeight="1">
      <c r="H274" s="49"/>
      <c r="I274" s="49"/>
      <c r="J274" s="49"/>
      <c r="K274" s="49"/>
      <c r="L274" s="36"/>
      <c r="N274" s="49"/>
      <c r="O274" s="49"/>
      <c r="P274" s="49"/>
    </row>
    <row r="275" ht="24.75" hidden="1" customHeight="1">
      <c r="H275" s="49"/>
      <c r="I275" s="49"/>
      <c r="J275" s="49"/>
      <c r="K275" s="49"/>
      <c r="L275" s="36"/>
      <c r="N275" s="49"/>
      <c r="O275" s="49"/>
      <c r="P275" s="49"/>
    </row>
    <row r="276" ht="24.75" hidden="1" customHeight="1">
      <c r="H276" s="49"/>
      <c r="I276" s="49"/>
      <c r="J276" s="49"/>
      <c r="K276" s="49"/>
      <c r="L276" s="36"/>
      <c r="N276" s="49"/>
      <c r="O276" s="49"/>
      <c r="P276" s="49"/>
    </row>
    <row r="277" ht="24.75" hidden="1" customHeight="1">
      <c r="H277" s="49"/>
      <c r="I277" s="49"/>
      <c r="J277" s="49"/>
      <c r="K277" s="49"/>
      <c r="L277" s="36"/>
      <c r="N277" s="49"/>
      <c r="O277" s="49"/>
      <c r="P277" s="49"/>
    </row>
    <row r="278" ht="24.75" hidden="1" customHeight="1">
      <c r="H278" s="49"/>
      <c r="I278" s="49"/>
      <c r="J278" s="49"/>
      <c r="K278" s="49"/>
      <c r="L278" s="36"/>
      <c r="N278" s="49"/>
      <c r="O278" s="49"/>
      <c r="P278" s="49"/>
    </row>
    <row r="279" ht="24.75" hidden="1" customHeight="1">
      <c r="H279" s="49"/>
      <c r="I279" s="49"/>
      <c r="J279" s="49"/>
      <c r="K279" s="49"/>
      <c r="L279" s="36"/>
      <c r="N279" s="49"/>
      <c r="O279" s="49"/>
      <c r="P279" s="49"/>
    </row>
    <row r="280" ht="24.75" hidden="1" customHeight="1">
      <c r="H280" s="49"/>
      <c r="I280" s="49"/>
      <c r="J280" s="49"/>
      <c r="K280" s="49"/>
      <c r="L280" s="36"/>
      <c r="N280" s="49"/>
      <c r="O280" s="49"/>
      <c r="P280" s="49"/>
    </row>
    <row r="281" ht="24.75" hidden="1" customHeight="1">
      <c r="H281" s="49"/>
      <c r="I281" s="49"/>
      <c r="J281" s="49"/>
      <c r="K281" s="49"/>
      <c r="L281" s="36"/>
      <c r="N281" s="49"/>
      <c r="O281" s="49"/>
      <c r="P281" s="49"/>
    </row>
    <row r="282" ht="24.75" hidden="1" customHeight="1">
      <c r="H282" s="49"/>
      <c r="I282" s="49"/>
      <c r="J282" s="49"/>
      <c r="K282" s="49"/>
      <c r="L282" s="36"/>
      <c r="N282" s="49"/>
      <c r="O282" s="49"/>
      <c r="P282" s="49"/>
    </row>
    <row r="283" ht="24.75" hidden="1" customHeight="1">
      <c r="H283" s="49"/>
      <c r="I283" s="49"/>
      <c r="J283" s="49"/>
      <c r="K283" s="49"/>
      <c r="L283" s="36"/>
      <c r="N283" s="49"/>
      <c r="O283" s="49"/>
      <c r="P283" s="49"/>
    </row>
    <row r="284" ht="24.75" hidden="1" customHeight="1">
      <c r="H284" s="49"/>
      <c r="I284" s="49"/>
      <c r="J284" s="49"/>
      <c r="K284" s="49"/>
      <c r="L284" s="36"/>
      <c r="N284" s="49"/>
      <c r="O284" s="49"/>
      <c r="P284" s="49"/>
    </row>
    <row r="285" ht="24.75" hidden="1" customHeight="1">
      <c r="H285" s="49"/>
      <c r="I285" s="49"/>
      <c r="J285" s="49"/>
      <c r="K285" s="49"/>
      <c r="L285" s="36"/>
      <c r="N285" s="49"/>
      <c r="O285" s="49"/>
      <c r="P285" s="49"/>
    </row>
    <row r="286" ht="24.75" hidden="1" customHeight="1">
      <c r="H286" s="49"/>
      <c r="I286" s="49"/>
      <c r="J286" s="49"/>
      <c r="K286" s="49"/>
      <c r="L286" s="36"/>
      <c r="N286" s="49"/>
      <c r="O286" s="49"/>
      <c r="P286" s="49"/>
    </row>
    <row r="287" ht="24.75" hidden="1" customHeight="1">
      <c r="H287" s="49"/>
      <c r="I287" s="49"/>
      <c r="J287" s="49"/>
      <c r="K287" s="49"/>
      <c r="L287" s="36"/>
      <c r="N287" s="49"/>
      <c r="O287" s="49"/>
      <c r="P287" s="49"/>
    </row>
    <row r="288" ht="24.75" hidden="1" customHeight="1">
      <c r="H288" s="49"/>
      <c r="I288" s="49"/>
      <c r="J288" s="49"/>
      <c r="K288" s="49"/>
      <c r="L288" s="36"/>
      <c r="N288" s="49"/>
      <c r="O288" s="49"/>
      <c r="P288" s="49"/>
    </row>
    <row r="289" ht="24.75" hidden="1" customHeight="1">
      <c r="H289" s="49"/>
      <c r="I289" s="49"/>
      <c r="J289" s="49"/>
      <c r="K289" s="49"/>
      <c r="L289" s="36"/>
      <c r="N289" s="49"/>
      <c r="O289" s="49"/>
      <c r="P289" s="49"/>
    </row>
    <row r="290" ht="24.75" hidden="1" customHeight="1">
      <c r="H290" s="49"/>
      <c r="I290" s="49"/>
      <c r="J290" s="49"/>
      <c r="K290" s="49"/>
      <c r="L290" s="36"/>
      <c r="N290" s="49"/>
      <c r="O290" s="49"/>
      <c r="P290" s="49"/>
    </row>
    <row r="291" ht="24.75" hidden="1" customHeight="1">
      <c r="H291" s="49"/>
      <c r="I291" s="49"/>
      <c r="J291" s="49"/>
      <c r="K291" s="49"/>
      <c r="L291" s="36"/>
      <c r="N291" s="49"/>
      <c r="O291" s="49"/>
      <c r="P291" s="49"/>
    </row>
    <row r="292" ht="24.75" hidden="1" customHeight="1">
      <c r="H292" s="49"/>
      <c r="I292" s="49"/>
      <c r="J292" s="49"/>
      <c r="K292" s="49"/>
      <c r="L292" s="36"/>
      <c r="N292" s="49"/>
      <c r="O292" s="49"/>
      <c r="P292" s="49"/>
    </row>
    <row r="293" ht="24.75" hidden="1" customHeight="1">
      <c r="H293" s="49"/>
      <c r="I293" s="49"/>
      <c r="J293" s="49"/>
      <c r="K293" s="49"/>
      <c r="L293" s="36"/>
      <c r="N293" s="49"/>
      <c r="O293" s="49"/>
      <c r="P293" s="49"/>
    </row>
    <row r="294" ht="24.75" hidden="1" customHeight="1">
      <c r="H294" s="49"/>
      <c r="I294" s="49"/>
      <c r="J294" s="49"/>
      <c r="K294" s="49"/>
      <c r="L294" s="36"/>
      <c r="N294" s="49"/>
      <c r="O294" s="49"/>
      <c r="P294" s="49"/>
    </row>
    <row r="295" ht="24.75" hidden="1" customHeight="1">
      <c r="H295" s="49"/>
      <c r="I295" s="49"/>
      <c r="J295" s="49"/>
      <c r="K295" s="49"/>
      <c r="L295" s="36"/>
      <c r="N295" s="49"/>
      <c r="O295" s="49"/>
      <c r="P295" s="49"/>
    </row>
    <row r="296" ht="24.75" hidden="1" customHeight="1">
      <c r="H296" s="49"/>
      <c r="I296" s="49"/>
      <c r="J296" s="49"/>
      <c r="K296" s="49"/>
      <c r="L296" s="36"/>
      <c r="N296" s="49"/>
      <c r="O296" s="49"/>
      <c r="P296" s="49"/>
    </row>
    <row r="297" ht="24.75" hidden="1" customHeight="1">
      <c r="H297" s="49"/>
      <c r="I297" s="49"/>
      <c r="J297" s="49"/>
      <c r="K297" s="49"/>
      <c r="L297" s="36"/>
      <c r="N297" s="49"/>
      <c r="O297" s="49"/>
      <c r="P297" s="49"/>
    </row>
    <row r="298" ht="24.75" hidden="1" customHeight="1">
      <c r="H298" s="49"/>
      <c r="I298" s="49"/>
      <c r="J298" s="49"/>
      <c r="K298" s="49"/>
      <c r="L298" s="36"/>
      <c r="N298" s="49"/>
      <c r="O298" s="49"/>
      <c r="P298" s="49"/>
    </row>
    <row r="299" ht="24.75" hidden="1" customHeight="1">
      <c r="H299" s="49"/>
      <c r="I299" s="49"/>
      <c r="J299" s="49"/>
      <c r="K299" s="49"/>
      <c r="L299" s="36"/>
      <c r="N299" s="49"/>
      <c r="O299" s="49"/>
      <c r="P299" s="49"/>
    </row>
    <row r="300" ht="24.75" hidden="1" customHeight="1">
      <c r="H300" s="49"/>
      <c r="I300" s="49"/>
      <c r="J300" s="49"/>
      <c r="K300" s="49"/>
      <c r="L300" s="36"/>
      <c r="N300" s="49"/>
      <c r="O300" s="49"/>
      <c r="P300" s="49"/>
    </row>
    <row r="301" ht="24.75" hidden="1" customHeight="1">
      <c r="H301" s="49"/>
      <c r="I301" s="49"/>
      <c r="J301" s="49"/>
      <c r="K301" s="49"/>
      <c r="L301" s="36"/>
      <c r="N301" s="49"/>
      <c r="O301" s="49"/>
      <c r="P301" s="49"/>
    </row>
    <row r="302" ht="24.75" hidden="1" customHeight="1">
      <c r="H302" s="49"/>
      <c r="I302" s="49"/>
      <c r="J302" s="49"/>
      <c r="K302" s="49"/>
      <c r="L302" s="36"/>
      <c r="N302" s="49"/>
      <c r="O302" s="49"/>
      <c r="P302" s="49"/>
    </row>
    <row r="303" ht="24.75" hidden="1" customHeight="1">
      <c r="H303" s="49"/>
      <c r="I303" s="49"/>
      <c r="J303" s="49"/>
      <c r="K303" s="49"/>
      <c r="L303" s="36"/>
      <c r="N303" s="49"/>
      <c r="O303" s="49"/>
      <c r="P303" s="49"/>
    </row>
    <row r="304" ht="24.75" hidden="1" customHeight="1">
      <c r="H304" s="49"/>
      <c r="I304" s="49"/>
      <c r="J304" s="49"/>
      <c r="K304" s="49"/>
      <c r="L304" s="36"/>
      <c r="N304" s="49"/>
      <c r="O304" s="49"/>
      <c r="P304" s="49"/>
    </row>
    <row r="305" ht="24.75" hidden="1" customHeight="1">
      <c r="H305" s="49"/>
      <c r="I305" s="49"/>
      <c r="J305" s="49"/>
      <c r="K305" s="49"/>
      <c r="L305" s="36"/>
      <c r="N305" s="49"/>
      <c r="O305" s="49"/>
      <c r="P305" s="49"/>
    </row>
    <row r="306" ht="24.75" hidden="1" customHeight="1">
      <c r="H306" s="49"/>
      <c r="I306" s="49"/>
      <c r="J306" s="49"/>
      <c r="K306" s="49"/>
      <c r="L306" s="36"/>
      <c r="N306" s="49"/>
      <c r="O306" s="49"/>
      <c r="P306" s="49"/>
    </row>
    <row r="307" ht="24.75" hidden="1" customHeight="1">
      <c r="H307" s="49"/>
      <c r="I307" s="49"/>
      <c r="J307" s="49"/>
      <c r="K307" s="49"/>
      <c r="L307" s="36"/>
      <c r="N307" s="49"/>
      <c r="O307" s="49"/>
      <c r="P307" s="49"/>
    </row>
    <row r="308" ht="24.75" hidden="1" customHeight="1">
      <c r="H308" s="49"/>
      <c r="I308" s="49"/>
      <c r="J308" s="49"/>
      <c r="K308" s="49"/>
      <c r="L308" s="36"/>
      <c r="N308" s="49"/>
      <c r="O308" s="49"/>
      <c r="P308" s="49"/>
    </row>
    <row r="309" ht="24.75" hidden="1" customHeight="1">
      <c r="H309" s="49"/>
      <c r="I309" s="49"/>
      <c r="J309" s="49"/>
      <c r="K309" s="49"/>
      <c r="L309" s="36"/>
      <c r="N309" s="49"/>
      <c r="O309" s="49"/>
      <c r="P309" s="49"/>
    </row>
    <row r="310" ht="24.75" hidden="1" customHeight="1">
      <c r="H310" s="49"/>
      <c r="I310" s="49"/>
      <c r="J310" s="49"/>
      <c r="K310" s="49"/>
      <c r="L310" s="36"/>
      <c r="N310" s="49"/>
      <c r="O310" s="49"/>
      <c r="P310" s="49"/>
    </row>
    <row r="311" ht="24.75" hidden="1" customHeight="1">
      <c r="H311" s="49"/>
      <c r="I311" s="49"/>
      <c r="J311" s="49"/>
      <c r="K311" s="49"/>
      <c r="L311" s="36"/>
      <c r="N311" s="49"/>
      <c r="O311" s="49"/>
      <c r="P311" s="49"/>
    </row>
    <row r="312" ht="24.75" hidden="1" customHeight="1">
      <c r="H312" s="49"/>
      <c r="I312" s="49"/>
      <c r="J312" s="49"/>
      <c r="K312" s="49"/>
      <c r="L312" s="36"/>
      <c r="N312" s="49"/>
      <c r="O312" s="49"/>
      <c r="P312" s="49"/>
    </row>
    <row r="313" ht="24.75" hidden="1" customHeight="1">
      <c r="H313" s="49"/>
      <c r="I313" s="49"/>
      <c r="J313" s="49"/>
      <c r="K313" s="49"/>
      <c r="L313" s="36"/>
      <c r="N313" s="49"/>
      <c r="O313" s="49"/>
      <c r="P313" s="49"/>
    </row>
    <row r="314" ht="24.75" hidden="1" customHeight="1">
      <c r="H314" s="49"/>
      <c r="I314" s="49"/>
      <c r="J314" s="49"/>
      <c r="K314" s="49"/>
      <c r="L314" s="36"/>
      <c r="N314" s="49"/>
      <c r="O314" s="49"/>
      <c r="P314" s="49"/>
    </row>
    <row r="315" ht="24.75" hidden="1" customHeight="1">
      <c r="H315" s="49"/>
      <c r="I315" s="49"/>
      <c r="J315" s="49"/>
      <c r="K315" s="49"/>
      <c r="L315" s="36"/>
      <c r="N315" s="49"/>
      <c r="O315" s="49"/>
      <c r="P315" s="49"/>
    </row>
    <row r="316" ht="24.75" hidden="1" customHeight="1">
      <c r="H316" s="49"/>
      <c r="I316" s="49"/>
      <c r="J316" s="49"/>
      <c r="K316" s="49"/>
      <c r="L316" s="36"/>
      <c r="N316" s="49"/>
      <c r="O316" s="49"/>
      <c r="P316" s="49"/>
    </row>
    <row r="317" ht="24.75" hidden="1" customHeight="1">
      <c r="H317" s="49"/>
      <c r="I317" s="49"/>
      <c r="J317" s="49"/>
      <c r="K317" s="49"/>
      <c r="L317" s="36"/>
      <c r="N317" s="49"/>
      <c r="O317" s="49"/>
      <c r="P317" s="49"/>
    </row>
    <row r="318" ht="24.75" hidden="1" customHeight="1">
      <c r="H318" s="49"/>
      <c r="I318" s="49"/>
      <c r="J318" s="49"/>
      <c r="K318" s="49"/>
      <c r="L318" s="36"/>
      <c r="N318" s="49"/>
      <c r="O318" s="49"/>
      <c r="P318" s="49"/>
    </row>
    <row r="319" ht="24.75" hidden="1" customHeight="1">
      <c r="H319" s="49"/>
      <c r="I319" s="49"/>
      <c r="J319" s="49"/>
      <c r="K319" s="49"/>
      <c r="L319" s="36"/>
      <c r="N319" s="49"/>
      <c r="O319" s="49"/>
      <c r="P319" s="49"/>
    </row>
    <row r="320" ht="24.75" hidden="1" customHeight="1">
      <c r="H320" s="49"/>
      <c r="I320" s="49"/>
      <c r="J320" s="49"/>
      <c r="K320" s="49"/>
      <c r="L320" s="36"/>
      <c r="N320" s="49"/>
      <c r="O320" s="49"/>
      <c r="P320" s="49"/>
    </row>
    <row r="321" ht="24.75" hidden="1" customHeight="1">
      <c r="H321" s="49"/>
      <c r="I321" s="49"/>
      <c r="J321" s="49"/>
      <c r="K321" s="49"/>
      <c r="L321" s="36"/>
      <c r="N321" s="49"/>
      <c r="O321" s="49"/>
      <c r="P321" s="49"/>
    </row>
    <row r="322" ht="24.75" hidden="1" customHeight="1">
      <c r="H322" s="49"/>
      <c r="I322" s="49"/>
      <c r="J322" s="49"/>
      <c r="K322" s="49"/>
      <c r="L322" s="36"/>
      <c r="N322" s="49"/>
      <c r="O322" s="49"/>
      <c r="P322" s="49"/>
    </row>
    <row r="323" ht="24.75" hidden="1" customHeight="1">
      <c r="H323" s="49"/>
      <c r="I323" s="49"/>
      <c r="J323" s="49"/>
      <c r="K323" s="49"/>
      <c r="L323" s="36"/>
      <c r="N323" s="49"/>
      <c r="O323" s="49"/>
      <c r="P323" s="49"/>
    </row>
    <row r="324" ht="24.75" hidden="1" customHeight="1">
      <c r="H324" s="49"/>
      <c r="I324" s="49"/>
      <c r="J324" s="49"/>
      <c r="K324" s="49"/>
      <c r="L324" s="36"/>
      <c r="N324" s="49"/>
      <c r="O324" s="49"/>
      <c r="P324" s="49"/>
    </row>
    <row r="325" ht="24.75" hidden="1" customHeight="1">
      <c r="H325" s="49"/>
      <c r="I325" s="49"/>
      <c r="J325" s="49"/>
      <c r="K325" s="49"/>
      <c r="L325" s="36"/>
      <c r="N325" s="49"/>
      <c r="O325" s="49"/>
      <c r="P325" s="49"/>
    </row>
    <row r="326" ht="24.75" hidden="1" customHeight="1">
      <c r="H326" s="49"/>
      <c r="I326" s="49"/>
      <c r="J326" s="49"/>
      <c r="K326" s="49"/>
      <c r="L326" s="36"/>
      <c r="N326" s="49"/>
      <c r="O326" s="49"/>
      <c r="P326" s="49"/>
    </row>
    <row r="327" ht="24.75" hidden="1" customHeight="1">
      <c r="H327" s="49"/>
      <c r="I327" s="49"/>
      <c r="J327" s="49"/>
      <c r="K327" s="49"/>
      <c r="L327" s="36"/>
      <c r="N327" s="49"/>
      <c r="O327" s="49"/>
      <c r="P327" s="49"/>
    </row>
    <row r="328" ht="24.75" hidden="1" customHeight="1">
      <c r="H328" s="49"/>
      <c r="I328" s="49"/>
      <c r="J328" s="49"/>
      <c r="K328" s="49"/>
      <c r="L328" s="36"/>
      <c r="N328" s="49"/>
      <c r="O328" s="49"/>
      <c r="P328" s="49"/>
    </row>
    <row r="329" ht="24.75" hidden="1" customHeight="1">
      <c r="H329" s="49"/>
      <c r="I329" s="49"/>
      <c r="J329" s="49"/>
      <c r="K329" s="49"/>
      <c r="L329" s="36"/>
      <c r="N329" s="49"/>
      <c r="O329" s="49"/>
      <c r="P329" s="49"/>
    </row>
    <row r="330" ht="24.75" hidden="1" customHeight="1">
      <c r="H330" s="49"/>
      <c r="I330" s="49"/>
      <c r="J330" s="49"/>
      <c r="K330" s="49"/>
      <c r="L330" s="36"/>
      <c r="N330" s="49"/>
      <c r="O330" s="49"/>
      <c r="P330" s="49"/>
    </row>
    <row r="331" ht="24.75" hidden="1" customHeight="1">
      <c r="H331" s="49"/>
      <c r="I331" s="49"/>
      <c r="J331" s="49"/>
      <c r="K331" s="49"/>
      <c r="L331" s="36"/>
      <c r="N331" s="49"/>
      <c r="O331" s="49"/>
      <c r="P331" s="49"/>
    </row>
    <row r="332" ht="24.75" hidden="1" customHeight="1">
      <c r="H332" s="49"/>
      <c r="I332" s="49"/>
      <c r="J332" s="49"/>
      <c r="K332" s="49"/>
      <c r="L332" s="36"/>
      <c r="N332" s="49"/>
      <c r="O332" s="49"/>
      <c r="P332" s="49"/>
    </row>
    <row r="333" ht="24.75" hidden="1" customHeight="1">
      <c r="H333" s="49"/>
      <c r="I333" s="49"/>
      <c r="J333" s="49"/>
      <c r="K333" s="49"/>
      <c r="L333" s="36"/>
      <c r="N333" s="49"/>
      <c r="O333" s="49"/>
      <c r="P333" s="49"/>
    </row>
    <row r="334" ht="24.75" hidden="1" customHeight="1">
      <c r="H334" s="49"/>
      <c r="I334" s="49"/>
      <c r="J334" s="49"/>
      <c r="K334" s="49"/>
      <c r="L334" s="36"/>
      <c r="N334" s="49"/>
      <c r="O334" s="49"/>
      <c r="P334" s="49"/>
    </row>
    <row r="335" ht="24.75" hidden="1" customHeight="1">
      <c r="H335" s="49"/>
      <c r="I335" s="49"/>
      <c r="J335" s="49"/>
      <c r="K335" s="49"/>
      <c r="L335" s="36"/>
      <c r="N335" s="49"/>
      <c r="O335" s="49"/>
      <c r="P335" s="49"/>
    </row>
    <row r="336" ht="24.75" hidden="1" customHeight="1">
      <c r="H336" s="49"/>
      <c r="I336" s="49"/>
      <c r="J336" s="49"/>
      <c r="K336" s="49"/>
      <c r="L336" s="36"/>
      <c r="N336" s="49"/>
      <c r="O336" s="49"/>
      <c r="P336" s="49"/>
    </row>
    <row r="337" ht="24.75" hidden="1" customHeight="1">
      <c r="H337" s="49"/>
      <c r="I337" s="49"/>
      <c r="J337" s="49"/>
      <c r="K337" s="49"/>
      <c r="L337" s="36"/>
      <c r="N337" s="49"/>
      <c r="O337" s="49"/>
      <c r="P337" s="49"/>
    </row>
    <row r="338" ht="24.75" hidden="1" customHeight="1">
      <c r="H338" s="49"/>
      <c r="I338" s="49"/>
      <c r="J338" s="49"/>
      <c r="K338" s="49"/>
      <c r="L338" s="36"/>
      <c r="N338" s="49"/>
      <c r="O338" s="49"/>
      <c r="P338" s="49"/>
    </row>
    <row r="339" ht="24.75" hidden="1" customHeight="1">
      <c r="H339" s="49"/>
      <c r="I339" s="49"/>
      <c r="J339" s="49"/>
      <c r="K339" s="49"/>
      <c r="L339" s="36"/>
      <c r="N339" s="49"/>
      <c r="O339" s="49"/>
      <c r="P339" s="49"/>
    </row>
    <row r="340" ht="24.75" hidden="1" customHeight="1">
      <c r="H340" s="49"/>
      <c r="I340" s="49"/>
      <c r="J340" s="49"/>
      <c r="K340" s="49"/>
      <c r="L340" s="36"/>
      <c r="N340" s="49"/>
      <c r="O340" s="49"/>
      <c r="P340" s="49"/>
    </row>
    <row r="341" ht="24.75" hidden="1" customHeight="1">
      <c r="H341" s="49"/>
      <c r="I341" s="49"/>
      <c r="J341" s="49"/>
      <c r="K341" s="49"/>
      <c r="L341" s="36"/>
      <c r="N341" s="49"/>
      <c r="O341" s="49"/>
      <c r="P341" s="49"/>
    </row>
    <row r="342" ht="24.75" hidden="1" customHeight="1">
      <c r="H342" s="49"/>
      <c r="I342" s="49"/>
      <c r="J342" s="49"/>
      <c r="K342" s="49"/>
      <c r="L342" s="36"/>
      <c r="N342" s="49"/>
      <c r="O342" s="49"/>
      <c r="P342" s="49"/>
    </row>
    <row r="343" ht="24.75" hidden="1" customHeight="1">
      <c r="H343" s="49"/>
      <c r="I343" s="49"/>
      <c r="J343" s="49"/>
      <c r="K343" s="49"/>
      <c r="L343" s="36"/>
      <c r="N343" s="49"/>
      <c r="O343" s="49"/>
      <c r="P343" s="49"/>
    </row>
    <row r="344" ht="24.75" hidden="1" customHeight="1">
      <c r="H344" s="49"/>
      <c r="I344" s="49"/>
      <c r="J344" s="49"/>
      <c r="K344" s="49"/>
      <c r="L344" s="36"/>
      <c r="N344" s="49"/>
      <c r="O344" s="49"/>
      <c r="P344" s="49"/>
    </row>
    <row r="345" ht="24.75" hidden="1" customHeight="1">
      <c r="H345" s="49"/>
      <c r="I345" s="49"/>
      <c r="J345" s="49"/>
      <c r="K345" s="49"/>
      <c r="L345" s="36"/>
      <c r="N345" s="49"/>
      <c r="O345" s="49"/>
      <c r="P345" s="49"/>
    </row>
    <row r="346" ht="24.75" hidden="1" customHeight="1">
      <c r="H346" s="49"/>
      <c r="I346" s="49"/>
      <c r="J346" s="49"/>
      <c r="K346" s="49"/>
      <c r="L346" s="36"/>
      <c r="N346" s="49"/>
      <c r="O346" s="49"/>
      <c r="P346" s="49"/>
    </row>
    <row r="347" ht="24.75" hidden="1" customHeight="1">
      <c r="H347" s="49"/>
      <c r="I347" s="49"/>
      <c r="J347" s="49"/>
      <c r="K347" s="49"/>
      <c r="L347" s="36"/>
      <c r="N347" s="49"/>
      <c r="O347" s="49"/>
      <c r="P347" s="49"/>
    </row>
    <row r="348" ht="24.75" hidden="1" customHeight="1">
      <c r="H348" s="49"/>
      <c r="I348" s="49"/>
      <c r="J348" s="49"/>
      <c r="K348" s="49"/>
      <c r="L348" s="36"/>
      <c r="N348" s="49"/>
      <c r="O348" s="49"/>
      <c r="P348" s="49"/>
    </row>
    <row r="349" ht="24.75" hidden="1" customHeight="1">
      <c r="H349" s="49"/>
      <c r="I349" s="49"/>
      <c r="J349" s="49"/>
      <c r="K349" s="49"/>
      <c r="L349" s="36"/>
      <c r="N349" s="49"/>
      <c r="O349" s="49"/>
      <c r="P349" s="49"/>
    </row>
    <row r="350" ht="24.75" hidden="1" customHeight="1">
      <c r="H350" s="49"/>
      <c r="I350" s="49"/>
      <c r="J350" s="49"/>
      <c r="K350" s="49"/>
      <c r="L350" s="36"/>
      <c r="N350" s="49"/>
      <c r="O350" s="49"/>
      <c r="P350" s="49"/>
    </row>
    <row r="351" ht="24.75" hidden="1" customHeight="1">
      <c r="H351" s="49"/>
      <c r="I351" s="49"/>
      <c r="J351" s="49"/>
      <c r="K351" s="49"/>
      <c r="L351" s="36"/>
      <c r="N351" s="49"/>
      <c r="O351" s="49"/>
      <c r="P351" s="49"/>
    </row>
    <row r="352" ht="24.75" hidden="1" customHeight="1">
      <c r="H352" s="49"/>
      <c r="I352" s="49"/>
      <c r="J352" s="49"/>
      <c r="K352" s="49"/>
      <c r="L352" s="36"/>
      <c r="N352" s="49"/>
      <c r="O352" s="49"/>
      <c r="P352" s="49"/>
    </row>
    <row r="353" ht="24.75" hidden="1" customHeight="1">
      <c r="H353" s="49"/>
      <c r="I353" s="49"/>
      <c r="J353" s="49"/>
      <c r="K353" s="49"/>
      <c r="L353" s="36"/>
      <c r="N353" s="49"/>
      <c r="O353" s="49"/>
      <c r="P353" s="49"/>
    </row>
    <row r="354" ht="24.75" hidden="1" customHeight="1">
      <c r="H354" s="49"/>
      <c r="I354" s="49"/>
      <c r="J354" s="49"/>
      <c r="K354" s="49"/>
      <c r="L354" s="36"/>
      <c r="N354" s="49"/>
      <c r="O354" s="49"/>
      <c r="P354" s="49"/>
    </row>
    <row r="355" ht="24.75" hidden="1" customHeight="1">
      <c r="H355" s="49"/>
      <c r="I355" s="49"/>
      <c r="J355" s="49"/>
      <c r="K355" s="49"/>
      <c r="L355" s="36"/>
      <c r="N355" s="49"/>
      <c r="O355" s="49"/>
      <c r="P355" s="49"/>
    </row>
    <row r="356" ht="24.75" hidden="1" customHeight="1">
      <c r="H356" s="49"/>
      <c r="I356" s="49"/>
      <c r="J356" s="49"/>
      <c r="K356" s="49"/>
      <c r="L356" s="36"/>
      <c r="N356" s="49"/>
      <c r="O356" s="49"/>
      <c r="P356" s="49"/>
    </row>
    <row r="357" ht="24.75" hidden="1" customHeight="1">
      <c r="H357" s="49"/>
      <c r="I357" s="49"/>
      <c r="J357" s="49"/>
      <c r="K357" s="49"/>
      <c r="L357" s="36"/>
      <c r="N357" s="49"/>
      <c r="O357" s="49"/>
      <c r="P357" s="49"/>
    </row>
    <row r="358" ht="24.75" hidden="1" customHeight="1">
      <c r="H358" s="49"/>
      <c r="I358" s="49"/>
      <c r="J358" s="49"/>
      <c r="K358" s="49"/>
      <c r="L358" s="36"/>
      <c r="N358" s="49"/>
      <c r="O358" s="49"/>
      <c r="P358" s="49"/>
    </row>
    <row r="359" ht="24.75" hidden="1" customHeight="1">
      <c r="H359" s="49"/>
      <c r="I359" s="49"/>
      <c r="J359" s="49"/>
      <c r="K359" s="49"/>
      <c r="L359" s="36"/>
      <c r="N359" s="49"/>
      <c r="O359" s="49"/>
      <c r="P359" s="49"/>
    </row>
    <row r="360" ht="24.75" hidden="1" customHeight="1">
      <c r="H360" s="49"/>
      <c r="I360" s="49"/>
      <c r="J360" s="49"/>
      <c r="K360" s="49"/>
      <c r="L360" s="36"/>
      <c r="N360" s="49"/>
      <c r="O360" s="49"/>
      <c r="P360" s="49"/>
    </row>
    <row r="361" ht="24.75" hidden="1" customHeight="1">
      <c r="H361" s="49"/>
      <c r="I361" s="49"/>
      <c r="J361" s="49"/>
      <c r="K361" s="49"/>
      <c r="L361" s="36"/>
      <c r="N361" s="49"/>
      <c r="O361" s="49"/>
      <c r="P361" s="49"/>
    </row>
    <row r="362" ht="24.75" hidden="1" customHeight="1">
      <c r="H362" s="49"/>
      <c r="I362" s="49"/>
      <c r="J362" s="49"/>
      <c r="K362" s="49"/>
      <c r="L362" s="36"/>
      <c r="N362" s="49"/>
      <c r="O362" s="49"/>
      <c r="P362" s="49"/>
    </row>
    <row r="363" ht="24.75" hidden="1" customHeight="1">
      <c r="H363" s="49"/>
      <c r="I363" s="49"/>
      <c r="J363" s="49"/>
      <c r="K363" s="49"/>
      <c r="L363" s="36"/>
      <c r="N363" s="49"/>
      <c r="O363" s="49"/>
      <c r="P363" s="49"/>
    </row>
    <row r="364" ht="24.75" hidden="1" customHeight="1">
      <c r="H364" s="49"/>
      <c r="I364" s="49"/>
      <c r="J364" s="49"/>
      <c r="K364" s="49"/>
      <c r="L364" s="36"/>
      <c r="N364" s="49"/>
      <c r="O364" s="49"/>
      <c r="P364" s="49"/>
    </row>
    <row r="365" ht="24.75" hidden="1" customHeight="1">
      <c r="H365" s="49"/>
      <c r="I365" s="49"/>
      <c r="J365" s="49"/>
      <c r="K365" s="49"/>
      <c r="L365" s="36"/>
      <c r="N365" s="49"/>
      <c r="O365" s="49"/>
      <c r="P365" s="49"/>
    </row>
    <row r="366" ht="24.75" hidden="1" customHeight="1">
      <c r="H366" s="49"/>
      <c r="I366" s="49"/>
      <c r="J366" s="49"/>
      <c r="K366" s="49"/>
      <c r="L366" s="36"/>
      <c r="N366" s="49"/>
      <c r="O366" s="49"/>
      <c r="P366" s="49"/>
    </row>
    <row r="367" ht="24.75" hidden="1" customHeight="1">
      <c r="H367" s="49"/>
      <c r="I367" s="49"/>
      <c r="J367" s="49"/>
      <c r="K367" s="49"/>
      <c r="L367" s="36"/>
      <c r="N367" s="49"/>
      <c r="O367" s="49"/>
      <c r="P367" s="49"/>
    </row>
    <row r="368" ht="24.75" hidden="1" customHeight="1">
      <c r="H368" s="49"/>
      <c r="I368" s="49"/>
      <c r="J368" s="49"/>
      <c r="K368" s="49"/>
      <c r="L368" s="36"/>
      <c r="N368" s="49"/>
      <c r="O368" s="49"/>
      <c r="P368" s="49"/>
    </row>
    <row r="369" ht="24.75" hidden="1" customHeight="1">
      <c r="H369" s="49"/>
      <c r="I369" s="49"/>
      <c r="J369" s="49"/>
      <c r="K369" s="49"/>
      <c r="L369" s="36"/>
      <c r="N369" s="49"/>
      <c r="O369" s="49"/>
      <c r="P369" s="49"/>
    </row>
    <row r="370" ht="24.75" hidden="1" customHeight="1">
      <c r="H370" s="49"/>
      <c r="I370" s="49"/>
      <c r="J370" s="49"/>
      <c r="K370" s="49"/>
      <c r="L370" s="36"/>
      <c r="N370" s="49"/>
      <c r="O370" s="49"/>
      <c r="P370" s="49"/>
    </row>
    <row r="371" ht="24.75" hidden="1" customHeight="1">
      <c r="H371" s="49"/>
      <c r="I371" s="49"/>
      <c r="J371" s="49"/>
      <c r="K371" s="49"/>
      <c r="L371" s="36"/>
      <c r="N371" s="49"/>
      <c r="O371" s="49"/>
      <c r="P371" s="49"/>
    </row>
    <row r="372" ht="24.75" hidden="1" customHeight="1">
      <c r="H372" s="49"/>
      <c r="I372" s="49"/>
      <c r="J372" s="49"/>
      <c r="K372" s="49"/>
      <c r="L372" s="36"/>
      <c r="N372" s="49"/>
      <c r="O372" s="49"/>
      <c r="P372" s="49"/>
    </row>
    <row r="373" ht="24.75" hidden="1" customHeight="1">
      <c r="H373" s="49"/>
      <c r="I373" s="49"/>
      <c r="J373" s="49"/>
      <c r="K373" s="49"/>
      <c r="L373" s="36"/>
      <c r="N373" s="49"/>
      <c r="O373" s="49"/>
      <c r="P373" s="49"/>
    </row>
    <row r="374" ht="24.75" hidden="1" customHeight="1">
      <c r="H374" s="49"/>
      <c r="I374" s="49"/>
      <c r="J374" s="49"/>
      <c r="K374" s="49"/>
      <c r="L374" s="36"/>
      <c r="N374" s="49"/>
      <c r="O374" s="49"/>
      <c r="P374" s="49"/>
    </row>
    <row r="375" ht="24.75" hidden="1" customHeight="1">
      <c r="H375" s="49"/>
      <c r="I375" s="49"/>
      <c r="J375" s="49"/>
      <c r="K375" s="49"/>
      <c r="L375" s="36"/>
      <c r="N375" s="49"/>
      <c r="O375" s="49"/>
      <c r="P375" s="49"/>
    </row>
    <row r="376" ht="24.75" hidden="1" customHeight="1">
      <c r="H376" s="49"/>
      <c r="I376" s="49"/>
      <c r="J376" s="49"/>
      <c r="K376" s="49"/>
      <c r="L376" s="36"/>
      <c r="N376" s="49"/>
      <c r="O376" s="49"/>
      <c r="P376" s="49"/>
    </row>
    <row r="377" ht="24.75" hidden="1" customHeight="1">
      <c r="H377" s="49"/>
      <c r="I377" s="49"/>
      <c r="J377" s="49"/>
      <c r="K377" s="49"/>
      <c r="L377" s="36"/>
      <c r="N377" s="49"/>
      <c r="O377" s="49"/>
      <c r="P377" s="49"/>
    </row>
    <row r="378" ht="24.75" hidden="1" customHeight="1">
      <c r="H378" s="49"/>
      <c r="I378" s="49"/>
      <c r="J378" s="49"/>
      <c r="K378" s="49"/>
      <c r="L378" s="36"/>
      <c r="N378" s="49"/>
      <c r="O378" s="49"/>
      <c r="P378" s="49"/>
    </row>
    <row r="379" ht="24.75" hidden="1" customHeight="1">
      <c r="H379" s="49"/>
      <c r="I379" s="49"/>
      <c r="J379" s="49"/>
      <c r="K379" s="49"/>
      <c r="L379" s="36"/>
      <c r="N379" s="49"/>
      <c r="O379" s="49"/>
      <c r="P379" s="49"/>
    </row>
    <row r="380" ht="24.75" hidden="1" customHeight="1">
      <c r="H380" s="49"/>
      <c r="I380" s="49"/>
      <c r="J380" s="49"/>
      <c r="K380" s="49"/>
      <c r="L380" s="36"/>
      <c r="N380" s="49"/>
      <c r="O380" s="49"/>
      <c r="P380" s="49"/>
    </row>
    <row r="381" ht="24.75" hidden="1" customHeight="1">
      <c r="H381" s="49"/>
      <c r="I381" s="49"/>
      <c r="J381" s="49"/>
      <c r="K381" s="49"/>
      <c r="L381" s="36"/>
      <c r="N381" s="49"/>
      <c r="O381" s="49"/>
      <c r="P381" s="49"/>
    </row>
    <row r="382" ht="24.75" hidden="1" customHeight="1">
      <c r="H382" s="49"/>
      <c r="I382" s="49"/>
      <c r="J382" s="49"/>
      <c r="K382" s="49"/>
      <c r="L382" s="36"/>
      <c r="N382" s="49"/>
      <c r="O382" s="49"/>
      <c r="P382" s="49"/>
    </row>
    <row r="383" ht="24.75" hidden="1" customHeight="1">
      <c r="H383" s="49"/>
      <c r="I383" s="49"/>
      <c r="J383" s="49"/>
      <c r="K383" s="49"/>
      <c r="L383" s="36"/>
      <c r="N383" s="49"/>
      <c r="O383" s="49"/>
      <c r="P383" s="49"/>
    </row>
    <row r="384" ht="24.75" hidden="1" customHeight="1">
      <c r="H384" s="49"/>
      <c r="I384" s="49"/>
      <c r="J384" s="49"/>
      <c r="K384" s="49"/>
      <c r="L384" s="36"/>
      <c r="N384" s="49"/>
      <c r="O384" s="49"/>
      <c r="P384" s="49"/>
    </row>
    <row r="385" ht="24.75" hidden="1" customHeight="1">
      <c r="H385" s="49"/>
      <c r="I385" s="49"/>
      <c r="J385" s="49"/>
      <c r="K385" s="49"/>
      <c r="L385" s="36"/>
      <c r="N385" s="49"/>
      <c r="O385" s="49"/>
      <c r="P385" s="49"/>
    </row>
    <row r="386" ht="24.75" hidden="1" customHeight="1">
      <c r="H386" s="49"/>
      <c r="I386" s="49"/>
      <c r="J386" s="49"/>
      <c r="K386" s="49"/>
      <c r="L386" s="36"/>
      <c r="N386" s="49"/>
      <c r="O386" s="49"/>
      <c r="P386" s="49"/>
    </row>
    <row r="387" ht="24.75" hidden="1" customHeight="1">
      <c r="H387" s="49"/>
      <c r="I387" s="49"/>
      <c r="J387" s="49"/>
      <c r="K387" s="49"/>
      <c r="L387" s="36"/>
      <c r="N387" s="49"/>
      <c r="O387" s="49"/>
      <c r="P387" s="49"/>
    </row>
    <row r="388" ht="24.75" hidden="1" customHeight="1">
      <c r="H388" s="49"/>
      <c r="I388" s="49"/>
      <c r="J388" s="49"/>
      <c r="K388" s="49"/>
      <c r="L388" s="36"/>
      <c r="N388" s="49"/>
      <c r="O388" s="49"/>
      <c r="P388" s="49"/>
    </row>
    <row r="389" ht="24.75" hidden="1" customHeight="1">
      <c r="H389" s="49"/>
      <c r="I389" s="49"/>
      <c r="J389" s="49"/>
      <c r="K389" s="49"/>
      <c r="L389" s="36"/>
      <c r="N389" s="49"/>
      <c r="O389" s="49"/>
      <c r="P389" s="49"/>
    </row>
    <row r="390" ht="24.75" hidden="1" customHeight="1">
      <c r="H390" s="49"/>
      <c r="I390" s="49"/>
      <c r="J390" s="49"/>
      <c r="K390" s="49"/>
      <c r="L390" s="36"/>
      <c r="N390" s="49"/>
      <c r="O390" s="49"/>
      <c r="P390" s="49"/>
    </row>
    <row r="391" ht="24.75" hidden="1" customHeight="1">
      <c r="H391" s="49"/>
      <c r="I391" s="49"/>
      <c r="J391" s="49"/>
      <c r="K391" s="49"/>
      <c r="L391" s="36"/>
      <c r="N391" s="49"/>
      <c r="O391" s="49"/>
      <c r="P391" s="49"/>
    </row>
    <row r="392" ht="24.75" hidden="1" customHeight="1">
      <c r="H392" s="49"/>
      <c r="I392" s="49"/>
      <c r="J392" s="49"/>
      <c r="K392" s="49"/>
      <c r="L392" s="36"/>
      <c r="N392" s="49"/>
      <c r="O392" s="49"/>
      <c r="P392" s="49"/>
    </row>
    <row r="393" ht="24.75" hidden="1" customHeight="1">
      <c r="H393" s="49"/>
      <c r="I393" s="49"/>
      <c r="J393" s="49"/>
      <c r="K393" s="49"/>
      <c r="L393" s="36"/>
      <c r="N393" s="49"/>
      <c r="O393" s="49"/>
      <c r="P393" s="49"/>
    </row>
    <row r="394" ht="24.75" hidden="1" customHeight="1">
      <c r="H394" s="49"/>
      <c r="I394" s="49"/>
      <c r="J394" s="49"/>
      <c r="K394" s="49"/>
      <c r="L394" s="36"/>
      <c r="N394" s="49"/>
      <c r="O394" s="49"/>
      <c r="P394" s="49"/>
    </row>
    <row r="395" ht="24.75" hidden="1" customHeight="1">
      <c r="H395" s="49"/>
      <c r="I395" s="49"/>
      <c r="J395" s="49"/>
      <c r="K395" s="49"/>
      <c r="L395" s="36"/>
      <c r="N395" s="49"/>
      <c r="O395" s="49"/>
      <c r="P395" s="49"/>
    </row>
    <row r="396" ht="24.75" hidden="1" customHeight="1">
      <c r="H396" s="49"/>
      <c r="I396" s="49"/>
      <c r="J396" s="49"/>
      <c r="K396" s="49"/>
      <c r="L396" s="36"/>
      <c r="N396" s="49"/>
      <c r="O396" s="49"/>
      <c r="P396" s="49"/>
    </row>
    <row r="397" ht="24.75" hidden="1" customHeight="1">
      <c r="H397" s="49"/>
      <c r="I397" s="49"/>
      <c r="J397" s="49"/>
      <c r="K397" s="49"/>
      <c r="L397" s="36"/>
      <c r="N397" s="49"/>
      <c r="O397" s="49"/>
      <c r="P397" s="49"/>
    </row>
    <row r="398" ht="24.75" hidden="1" customHeight="1">
      <c r="H398" s="49"/>
      <c r="I398" s="49"/>
      <c r="J398" s="49"/>
      <c r="K398" s="49"/>
      <c r="L398" s="36"/>
      <c r="N398" s="49"/>
      <c r="O398" s="49"/>
      <c r="P398" s="49"/>
    </row>
    <row r="399" ht="24.75" hidden="1" customHeight="1">
      <c r="H399" s="49"/>
      <c r="I399" s="49"/>
      <c r="J399" s="49"/>
      <c r="K399" s="49"/>
      <c r="L399" s="36"/>
      <c r="N399" s="49"/>
      <c r="O399" s="49"/>
      <c r="P399" s="49"/>
    </row>
    <row r="400" ht="24.75" hidden="1" customHeight="1">
      <c r="H400" s="49"/>
      <c r="I400" s="49"/>
      <c r="J400" s="49"/>
      <c r="K400" s="49"/>
      <c r="L400" s="36"/>
      <c r="N400" s="49"/>
      <c r="O400" s="49"/>
      <c r="P400" s="49"/>
    </row>
    <row r="401" ht="24.75" hidden="1" customHeight="1">
      <c r="H401" s="49"/>
      <c r="I401" s="49"/>
      <c r="J401" s="49"/>
      <c r="K401" s="49"/>
      <c r="L401" s="36"/>
      <c r="N401" s="49"/>
      <c r="O401" s="49"/>
      <c r="P401" s="49"/>
    </row>
    <row r="402" ht="24.75" hidden="1" customHeight="1">
      <c r="H402" s="49"/>
      <c r="I402" s="49"/>
      <c r="J402" s="49"/>
      <c r="K402" s="49"/>
      <c r="L402" s="36"/>
      <c r="N402" s="49"/>
      <c r="O402" s="49"/>
      <c r="P402" s="49"/>
    </row>
    <row r="403" ht="24.75" hidden="1" customHeight="1">
      <c r="H403" s="49"/>
      <c r="I403" s="49"/>
      <c r="J403" s="49"/>
      <c r="K403" s="49"/>
      <c r="L403" s="36"/>
      <c r="N403" s="49"/>
      <c r="O403" s="49"/>
      <c r="P403" s="49"/>
    </row>
    <row r="404" ht="24.75" hidden="1" customHeight="1">
      <c r="H404" s="49"/>
      <c r="I404" s="49"/>
      <c r="J404" s="49"/>
      <c r="K404" s="49"/>
      <c r="L404" s="36"/>
      <c r="N404" s="49"/>
      <c r="O404" s="49"/>
      <c r="P404" s="49"/>
    </row>
    <row r="405" ht="24.75" hidden="1" customHeight="1">
      <c r="H405" s="49"/>
      <c r="I405" s="49"/>
      <c r="J405" s="49"/>
      <c r="K405" s="49"/>
      <c r="L405" s="36"/>
      <c r="N405" s="49"/>
      <c r="O405" s="49"/>
      <c r="P405" s="49"/>
    </row>
    <row r="406" ht="24.75" hidden="1" customHeight="1">
      <c r="H406" s="49"/>
      <c r="I406" s="49"/>
      <c r="J406" s="49"/>
      <c r="K406" s="49"/>
      <c r="L406" s="36"/>
      <c r="N406" s="49"/>
      <c r="O406" s="49"/>
      <c r="P406" s="49"/>
    </row>
    <row r="407" ht="24.75" hidden="1" customHeight="1">
      <c r="H407" s="49"/>
      <c r="I407" s="49"/>
      <c r="J407" s="49"/>
      <c r="K407" s="49"/>
      <c r="L407" s="36"/>
      <c r="N407" s="49"/>
      <c r="O407" s="49"/>
      <c r="P407" s="49"/>
    </row>
    <row r="408" ht="24.75" hidden="1" customHeight="1">
      <c r="H408" s="49"/>
      <c r="I408" s="49"/>
      <c r="J408" s="49"/>
      <c r="K408" s="49"/>
      <c r="L408" s="36"/>
      <c r="N408" s="49"/>
      <c r="O408" s="49"/>
      <c r="P408" s="49"/>
    </row>
    <row r="409" ht="24.75" hidden="1" customHeight="1">
      <c r="H409" s="49"/>
      <c r="I409" s="49"/>
      <c r="J409" s="49"/>
      <c r="K409" s="49"/>
      <c r="L409" s="36"/>
      <c r="N409" s="49"/>
      <c r="O409" s="49"/>
      <c r="P409" s="49"/>
    </row>
    <row r="410" ht="24.75" hidden="1" customHeight="1">
      <c r="H410" s="49"/>
      <c r="I410" s="49"/>
      <c r="J410" s="49"/>
      <c r="K410" s="49"/>
      <c r="L410" s="36"/>
      <c r="N410" s="49"/>
      <c r="O410" s="49"/>
      <c r="P410" s="49"/>
    </row>
    <row r="411" ht="24.75" hidden="1" customHeight="1">
      <c r="H411" s="49"/>
      <c r="I411" s="49"/>
      <c r="J411" s="49"/>
      <c r="K411" s="49"/>
      <c r="L411" s="36"/>
      <c r="N411" s="49"/>
      <c r="O411" s="49"/>
      <c r="P411" s="49"/>
    </row>
    <row r="412" ht="24.75" hidden="1" customHeight="1">
      <c r="H412" s="49"/>
      <c r="I412" s="49"/>
      <c r="J412" s="49"/>
      <c r="K412" s="49"/>
      <c r="L412" s="36"/>
      <c r="N412" s="49"/>
      <c r="O412" s="49"/>
      <c r="P412" s="49"/>
    </row>
    <row r="413" ht="24.75" hidden="1" customHeight="1">
      <c r="H413" s="49"/>
      <c r="I413" s="49"/>
      <c r="J413" s="49"/>
      <c r="K413" s="49"/>
      <c r="L413" s="36"/>
      <c r="N413" s="49"/>
      <c r="O413" s="49"/>
      <c r="P413" s="49"/>
    </row>
    <row r="414" ht="24.75" hidden="1" customHeight="1">
      <c r="H414" s="49"/>
      <c r="I414" s="49"/>
      <c r="J414" s="49"/>
      <c r="K414" s="49"/>
      <c r="L414" s="36"/>
      <c r="N414" s="49"/>
      <c r="O414" s="49"/>
      <c r="P414" s="49"/>
    </row>
    <row r="415" ht="24.75" hidden="1" customHeight="1">
      <c r="H415" s="49"/>
      <c r="I415" s="49"/>
      <c r="J415" s="49"/>
      <c r="K415" s="49"/>
      <c r="L415" s="36"/>
      <c r="N415" s="49"/>
      <c r="O415" s="49"/>
      <c r="P415" s="49"/>
    </row>
    <row r="416" ht="24.75" hidden="1" customHeight="1">
      <c r="H416" s="49"/>
      <c r="I416" s="49"/>
      <c r="J416" s="49"/>
      <c r="K416" s="49"/>
      <c r="L416" s="36"/>
      <c r="N416" s="49"/>
      <c r="O416" s="49"/>
      <c r="P416" s="49"/>
    </row>
    <row r="417" ht="24.75" hidden="1" customHeight="1">
      <c r="H417" s="49"/>
      <c r="I417" s="49"/>
      <c r="J417" s="49"/>
      <c r="K417" s="49"/>
      <c r="L417" s="36"/>
      <c r="N417" s="49"/>
      <c r="O417" s="49"/>
      <c r="P417" s="49"/>
    </row>
    <row r="418" ht="24.75" hidden="1" customHeight="1">
      <c r="H418" s="49"/>
      <c r="I418" s="49"/>
      <c r="J418" s="49"/>
      <c r="K418" s="49"/>
      <c r="L418" s="36"/>
      <c r="N418" s="49"/>
      <c r="O418" s="49"/>
      <c r="P418" s="49"/>
    </row>
    <row r="419" ht="24.75" hidden="1" customHeight="1">
      <c r="H419" s="49"/>
      <c r="I419" s="49"/>
      <c r="J419" s="49"/>
      <c r="K419" s="49"/>
      <c r="L419" s="36"/>
      <c r="N419" s="49"/>
      <c r="O419" s="49"/>
      <c r="P419" s="49"/>
    </row>
    <row r="420" ht="24.75" hidden="1" customHeight="1">
      <c r="H420" s="49"/>
      <c r="I420" s="49"/>
      <c r="J420" s="49"/>
      <c r="K420" s="49"/>
      <c r="L420" s="36"/>
      <c r="N420" s="49"/>
      <c r="O420" s="49"/>
      <c r="P420" s="49"/>
    </row>
    <row r="421" ht="24.75" hidden="1" customHeight="1">
      <c r="H421" s="49"/>
      <c r="I421" s="49"/>
      <c r="J421" s="49"/>
      <c r="K421" s="49"/>
      <c r="L421" s="36"/>
      <c r="N421" s="49"/>
      <c r="O421" s="49"/>
      <c r="P421" s="49"/>
    </row>
    <row r="422" ht="24.75" hidden="1" customHeight="1">
      <c r="H422" s="49"/>
      <c r="I422" s="49"/>
      <c r="J422" s="49"/>
      <c r="K422" s="49"/>
      <c r="L422" s="36"/>
      <c r="N422" s="49"/>
      <c r="O422" s="49"/>
      <c r="P422" s="49"/>
    </row>
    <row r="423" ht="24.75" hidden="1" customHeight="1">
      <c r="H423" s="49"/>
      <c r="I423" s="49"/>
      <c r="J423" s="49"/>
      <c r="K423" s="49"/>
      <c r="L423" s="36"/>
      <c r="N423" s="49"/>
      <c r="O423" s="49"/>
      <c r="P423" s="49"/>
    </row>
    <row r="424" ht="24.75" hidden="1" customHeight="1">
      <c r="H424" s="49"/>
      <c r="I424" s="49"/>
      <c r="J424" s="49"/>
      <c r="K424" s="49"/>
      <c r="L424" s="36"/>
      <c r="N424" s="49"/>
      <c r="O424" s="49"/>
      <c r="P424" s="49"/>
    </row>
    <row r="425" ht="24.75" hidden="1" customHeight="1">
      <c r="H425" s="49"/>
      <c r="I425" s="49"/>
      <c r="J425" s="49"/>
      <c r="K425" s="49"/>
      <c r="L425" s="36"/>
      <c r="N425" s="49"/>
      <c r="O425" s="49"/>
      <c r="P425" s="49"/>
    </row>
    <row r="426" ht="24.75" hidden="1" customHeight="1">
      <c r="H426" s="49"/>
      <c r="I426" s="49"/>
      <c r="J426" s="49"/>
      <c r="K426" s="49"/>
      <c r="L426" s="36"/>
      <c r="N426" s="49"/>
      <c r="O426" s="49"/>
      <c r="P426" s="49"/>
    </row>
    <row r="427" ht="24.75" hidden="1" customHeight="1">
      <c r="H427" s="49"/>
      <c r="I427" s="49"/>
      <c r="J427" s="49"/>
      <c r="K427" s="49"/>
      <c r="L427" s="36"/>
      <c r="N427" s="49"/>
      <c r="O427" s="49"/>
      <c r="P427" s="49"/>
    </row>
    <row r="428" ht="24.75" hidden="1" customHeight="1">
      <c r="H428" s="49"/>
      <c r="I428" s="49"/>
      <c r="J428" s="49"/>
      <c r="K428" s="49"/>
      <c r="L428" s="36"/>
      <c r="N428" s="49"/>
      <c r="O428" s="49"/>
      <c r="P428" s="49"/>
    </row>
    <row r="429" ht="24.75" hidden="1" customHeight="1">
      <c r="H429" s="49"/>
      <c r="I429" s="49"/>
      <c r="J429" s="49"/>
      <c r="K429" s="49"/>
      <c r="L429" s="36"/>
      <c r="N429" s="49"/>
      <c r="O429" s="49"/>
      <c r="P429" s="49"/>
    </row>
    <row r="430" ht="24.75" hidden="1" customHeight="1">
      <c r="H430" s="49"/>
      <c r="I430" s="49"/>
      <c r="J430" s="49"/>
      <c r="K430" s="49"/>
      <c r="L430" s="36"/>
      <c r="N430" s="49"/>
      <c r="O430" s="49"/>
      <c r="P430" s="49"/>
    </row>
    <row r="431" ht="24.75" hidden="1" customHeight="1">
      <c r="H431" s="49"/>
      <c r="I431" s="49"/>
      <c r="J431" s="49"/>
      <c r="K431" s="49"/>
      <c r="L431" s="36"/>
      <c r="N431" s="49"/>
      <c r="O431" s="49"/>
      <c r="P431" s="49"/>
    </row>
    <row r="432" ht="24.75" hidden="1" customHeight="1">
      <c r="H432" s="49"/>
      <c r="I432" s="49"/>
      <c r="J432" s="49"/>
      <c r="K432" s="49"/>
      <c r="L432" s="36"/>
      <c r="N432" s="49"/>
      <c r="O432" s="49"/>
      <c r="P432" s="49"/>
    </row>
    <row r="433" ht="24.75" hidden="1" customHeight="1">
      <c r="H433" s="49"/>
      <c r="I433" s="49"/>
      <c r="J433" s="49"/>
      <c r="K433" s="49"/>
      <c r="L433" s="36"/>
      <c r="N433" s="49"/>
      <c r="O433" s="49"/>
      <c r="P433" s="49"/>
    </row>
    <row r="434" ht="24.75" hidden="1" customHeight="1">
      <c r="H434" s="49"/>
      <c r="I434" s="49"/>
      <c r="J434" s="49"/>
      <c r="K434" s="49"/>
      <c r="L434" s="36"/>
      <c r="N434" s="49"/>
      <c r="O434" s="49"/>
      <c r="P434" s="49"/>
    </row>
    <row r="435" ht="24.75" hidden="1" customHeight="1">
      <c r="H435" s="49"/>
      <c r="I435" s="49"/>
      <c r="J435" s="49"/>
      <c r="K435" s="49"/>
      <c r="L435" s="36"/>
      <c r="N435" s="49"/>
      <c r="O435" s="49"/>
      <c r="P435" s="49"/>
    </row>
    <row r="436" ht="24.75" hidden="1" customHeight="1">
      <c r="H436" s="49"/>
      <c r="I436" s="49"/>
      <c r="J436" s="49"/>
      <c r="K436" s="49"/>
      <c r="L436" s="36"/>
      <c r="N436" s="49"/>
      <c r="O436" s="49"/>
      <c r="P436" s="49"/>
    </row>
    <row r="437" ht="24.75" hidden="1" customHeight="1">
      <c r="H437" s="49"/>
      <c r="I437" s="49"/>
      <c r="J437" s="49"/>
      <c r="K437" s="49"/>
      <c r="L437" s="36"/>
      <c r="N437" s="49"/>
      <c r="O437" s="49"/>
      <c r="P437" s="49"/>
    </row>
    <row r="438" ht="24.75" hidden="1" customHeight="1">
      <c r="H438" s="49"/>
      <c r="I438" s="49"/>
      <c r="J438" s="49"/>
      <c r="K438" s="49"/>
      <c r="L438" s="36"/>
      <c r="N438" s="49"/>
      <c r="O438" s="49"/>
      <c r="P438" s="49"/>
    </row>
    <row r="439" ht="24.75" hidden="1" customHeight="1">
      <c r="H439" s="49"/>
      <c r="I439" s="49"/>
      <c r="J439" s="49"/>
      <c r="K439" s="49"/>
      <c r="L439" s="36"/>
      <c r="N439" s="49"/>
      <c r="O439" s="49"/>
      <c r="P439" s="49"/>
    </row>
    <row r="440" ht="24.75" hidden="1" customHeight="1">
      <c r="H440" s="49"/>
      <c r="I440" s="49"/>
      <c r="J440" s="49"/>
      <c r="K440" s="49"/>
      <c r="L440" s="36"/>
      <c r="N440" s="49"/>
      <c r="O440" s="49"/>
      <c r="P440" s="49"/>
    </row>
    <row r="441" ht="24.75" hidden="1" customHeight="1">
      <c r="H441" s="49"/>
      <c r="I441" s="49"/>
      <c r="J441" s="49"/>
      <c r="K441" s="49"/>
      <c r="L441" s="36"/>
      <c r="N441" s="49"/>
      <c r="O441" s="49"/>
      <c r="P441" s="49"/>
    </row>
    <row r="442" ht="24.75" hidden="1" customHeight="1">
      <c r="H442" s="49"/>
      <c r="I442" s="49"/>
      <c r="J442" s="49"/>
      <c r="K442" s="49"/>
      <c r="L442" s="36"/>
      <c r="N442" s="49"/>
      <c r="O442" s="49"/>
      <c r="P442" s="49"/>
    </row>
    <row r="443" ht="24.75" hidden="1" customHeight="1">
      <c r="H443" s="49"/>
      <c r="I443" s="49"/>
      <c r="J443" s="49"/>
      <c r="K443" s="49"/>
      <c r="L443" s="36"/>
      <c r="N443" s="49"/>
      <c r="O443" s="49"/>
      <c r="P443" s="49"/>
    </row>
    <row r="444" ht="24.75" hidden="1" customHeight="1">
      <c r="H444" s="49"/>
      <c r="I444" s="49"/>
      <c r="J444" s="49"/>
      <c r="K444" s="49"/>
      <c r="L444" s="36"/>
      <c r="N444" s="49"/>
      <c r="O444" s="49"/>
      <c r="P444" s="49"/>
    </row>
    <row r="445" ht="24.75" hidden="1" customHeight="1">
      <c r="H445" s="49"/>
      <c r="I445" s="49"/>
      <c r="J445" s="49"/>
      <c r="K445" s="49"/>
      <c r="L445" s="36"/>
      <c r="N445" s="49"/>
      <c r="O445" s="49"/>
      <c r="P445" s="49"/>
    </row>
    <row r="446" ht="24.75" hidden="1" customHeight="1">
      <c r="H446" s="49"/>
      <c r="I446" s="49"/>
      <c r="J446" s="49"/>
      <c r="K446" s="49"/>
      <c r="L446" s="36"/>
      <c r="N446" s="49"/>
      <c r="O446" s="49"/>
      <c r="P446" s="49"/>
    </row>
    <row r="447" ht="24.75" hidden="1" customHeight="1">
      <c r="H447" s="49"/>
      <c r="I447" s="49"/>
      <c r="J447" s="49"/>
      <c r="K447" s="49"/>
      <c r="L447" s="36"/>
      <c r="N447" s="49"/>
      <c r="O447" s="49"/>
      <c r="P447" s="49"/>
    </row>
    <row r="448" ht="24.75" hidden="1" customHeight="1">
      <c r="H448" s="49"/>
      <c r="I448" s="49"/>
      <c r="J448" s="49"/>
      <c r="K448" s="49"/>
      <c r="L448" s="36"/>
      <c r="N448" s="49"/>
      <c r="O448" s="49"/>
      <c r="P448" s="49"/>
    </row>
    <row r="449" ht="24.75" hidden="1" customHeight="1">
      <c r="H449" s="49"/>
      <c r="I449" s="49"/>
      <c r="J449" s="49"/>
      <c r="K449" s="49"/>
      <c r="L449" s="36"/>
      <c r="N449" s="49"/>
      <c r="O449" s="49"/>
      <c r="P449" s="49"/>
    </row>
    <row r="450" ht="24.75" hidden="1" customHeight="1">
      <c r="H450" s="49"/>
      <c r="I450" s="49"/>
      <c r="J450" s="49"/>
      <c r="K450" s="49"/>
      <c r="L450" s="36"/>
      <c r="N450" s="49"/>
      <c r="O450" s="49"/>
      <c r="P450" s="49"/>
    </row>
    <row r="451" ht="24.75" hidden="1" customHeight="1">
      <c r="H451" s="49"/>
      <c r="I451" s="49"/>
      <c r="J451" s="49"/>
      <c r="K451" s="49"/>
      <c r="L451" s="36"/>
      <c r="N451" s="49"/>
      <c r="O451" s="49"/>
      <c r="P451" s="49"/>
    </row>
    <row r="452" ht="24.75" hidden="1" customHeight="1">
      <c r="H452" s="49"/>
      <c r="I452" s="49"/>
      <c r="J452" s="49"/>
      <c r="K452" s="49"/>
      <c r="L452" s="36"/>
      <c r="N452" s="49"/>
      <c r="O452" s="49"/>
      <c r="P452" s="49"/>
    </row>
    <row r="453" ht="24.75" hidden="1" customHeight="1">
      <c r="H453" s="49"/>
      <c r="I453" s="49"/>
      <c r="J453" s="49"/>
      <c r="K453" s="49"/>
      <c r="L453" s="36"/>
      <c r="N453" s="49"/>
      <c r="O453" s="49"/>
      <c r="P453" s="49"/>
    </row>
    <row r="454" ht="24.75" hidden="1" customHeight="1">
      <c r="H454" s="49"/>
      <c r="I454" s="49"/>
      <c r="J454" s="49"/>
      <c r="K454" s="49"/>
      <c r="L454" s="36"/>
      <c r="N454" s="49"/>
      <c r="O454" s="49"/>
      <c r="P454" s="49"/>
    </row>
    <row r="455" ht="24.75" hidden="1" customHeight="1">
      <c r="H455" s="49"/>
      <c r="I455" s="49"/>
      <c r="J455" s="49"/>
      <c r="K455" s="49"/>
      <c r="L455" s="36"/>
      <c r="N455" s="49"/>
      <c r="O455" s="49"/>
      <c r="P455" s="49"/>
    </row>
    <row r="456" ht="24.75" hidden="1" customHeight="1">
      <c r="H456" s="49"/>
      <c r="I456" s="49"/>
      <c r="J456" s="49"/>
      <c r="K456" s="49"/>
      <c r="L456" s="36"/>
      <c r="N456" s="49"/>
      <c r="O456" s="49"/>
      <c r="P456" s="49"/>
    </row>
    <row r="457" ht="24.75" hidden="1" customHeight="1">
      <c r="H457" s="49"/>
      <c r="I457" s="49"/>
      <c r="J457" s="49"/>
      <c r="K457" s="49"/>
      <c r="L457" s="36"/>
      <c r="N457" s="49"/>
      <c r="O457" s="49"/>
      <c r="P457" s="49"/>
    </row>
    <row r="458" ht="24.75" hidden="1" customHeight="1">
      <c r="H458" s="49"/>
      <c r="I458" s="49"/>
      <c r="J458" s="49"/>
      <c r="K458" s="49"/>
      <c r="L458" s="36"/>
      <c r="N458" s="49"/>
      <c r="O458" s="49"/>
      <c r="P458" s="49"/>
    </row>
    <row r="459" ht="24.75" hidden="1" customHeight="1">
      <c r="H459" s="49"/>
      <c r="I459" s="49"/>
      <c r="J459" s="49"/>
      <c r="K459" s="49"/>
      <c r="L459" s="36"/>
      <c r="N459" s="49"/>
      <c r="O459" s="49"/>
      <c r="P459" s="49"/>
    </row>
    <row r="460" ht="24.75" hidden="1" customHeight="1">
      <c r="H460" s="49"/>
      <c r="I460" s="49"/>
      <c r="J460" s="49"/>
      <c r="K460" s="49"/>
      <c r="L460" s="36"/>
      <c r="N460" s="49"/>
      <c r="O460" s="49"/>
      <c r="P460" s="49"/>
    </row>
    <row r="461" ht="24.75" hidden="1" customHeight="1">
      <c r="H461" s="49"/>
      <c r="I461" s="49"/>
      <c r="J461" s="49"/>
      <c r="K461" s="49"/>
      <c r="L461" s="36"/>
      <c r="N461" s="49"/>
      <c r="O461" s="49"/>
      <c r="P461" s="49"/>
    </row>
    <row r="462" ht="24.75" hidden="1" customHeight="1">
      <c r="H462" s="49"/>
      <c r="I462" s="49"/>
      <c r="J462" s="49"/>
      <c r="K462" s="49"/>
      <c r="L462" s="36"/>
      <c r="N462" s="49"/>
      <c r="O462" s="49"/>
      <c r="P462" s="49"/>
    </row>
    <row r="463" ht="24.75" hidden="1" customHeight="1">
      <c r="H463" s="49"/>
      <c r="I463" s="49"/>
      <c r="J463" s="49"/>
      <c r="K463" s="49"/>
      <c r="L463" s="36"/>
      <c r="N463" s="49"/>
      <c r="O463" s="49"/>
      <c r="P463" s="49"/>
    </row>
    <row r="464" ht="24.75" hidden="1" customHeight="1">
      <c r="H464" s="49"/>
      <c r="I464" s="49"/>
      <c r="J464" s="49"/>
      <c r="K464" s="49"/>
      <c r="L464" s="36"/>
      <c r="N464" s="49"/>
      <c r="O464" s="49"/>
      <c r="P464" s="49"/>
    </row>
    <row r="465" ht="24.75" hidden="1" customHeight="1">
      <c r="H465" s="49"/>
      <c r="I465" s="49"/>
      <c r="J465" s="49"/>
      <c r="K465" s="49"/>
      <c r="L465" s="36"/>
      <c r="N465" s="49"/>
      <c r="O465" s="49"/>
      <c r="P465" s="49"/>
    </row>
    <row r="466" ht="24.75" hidden="1" customHeight="1">
      <c r="H466" s="49"/>
      <c r="I466" s="49"/>
      <c r="J466" s="49"/>
      <c r="K466" s="49"/>
      <c r="L466" s="36"/>
      <c r="N466" s="49"/>
      <c r="O466" s="49"/>
      <c r="P466" s="49"/>
    </row>
    <row r="467" ht="24.75" hidden="1" customHeight="1">
      <c r="H467" s="49"/>
      <c r="I467" s="49"/>
      <c r="J467" s="49"/>
      <c r="K467" s="49"/>
      <c r="L467" s="36"/>
      <c r="N467" s="49"/>
      <c r="O467" s="49"/>
      <c r="P467" s="49"/>
    </row>
    <row r="468" ht="24.75" hidden="1" customHeight="1">
      <c r="H468" s="49"/>
      <c r="I468" s="49"/>
      <c r="J468" s="49"/>
      <c r="K468" s="49"/>
      <c r="L468" s="36"/>
      <c r="N468" s="49"/>
      <c r="O468" s="49"/>
      <c r="P468" s="49"/>
    </row>
    <row r="469" ht="24.75" hidden="1" customHeight="1">
      <c r="H469" s="49"/>
      <c r="I469" s="49"/>
      <c r="J469" s="49"/>
      <c r="K469" s="49"/>
      <c r="L469" s="36"/>
      <c r="N469" s="49"/>
      <c r="O469" s="49"/>
      <c r="P469" s="49"/>
    </row>
    <row r="470" ht="24.75" hidden="1" customHeight="1">
      <c r="H470" s="49"/>
      <c r="I470" s="49"/>
      <c r="J470" s="49"/>
      <c r="K470" s="49"/>
      <c r="L470" s="36"/>
      <c r="N470" s="49"/>
      <c r="O470" s="49"/>
      <c r="P470" s="49"/>
    </row>
    <row r="471" ht="24.75" hidden="1" customHeight="1">
      <c r="H471" s="49"/>
      <c r="I471" s="49"/>
      <c r="J471" s="49"/>
      <c r="K471" s="49"/>
      <c r="L471" s="36"/>
      <c r="N471" s="49"/>
      <c r="O471" s="49"/>
      <c r="P471" s="49"/>
    </row>
    <row r="472" ht="24.75" hidden="1" customHeight="1">
      <c r="H472" s="49"/>
      <c r="I472" s="49"/>
      <c r="J472" s="49"/>
      <c r="K472" s="49"/>
      <c r="L472" s="36"/>
      <c r="N472" s="49"/>
      <c r="O472" s="49"/>
      <c r="P472" s="49"/>
    </row>
    <row r="473" ht="24.75" hidden="1" customHeight="1">
      <c r="H473" s="49"/>
      <c r="I473" s="49"/>
      <c r="J473" s="49"/>
      <c r="K473" s="49"/>
      <c r="L473" s="36"/>
      <c r="N473" s="49"/>
      <c r="O473" s="49"/>
      <c r="P473" s="49"/>
    </row>
    <row r="474" ht="24.75" hidden="1" customHeight="1">
      <c r="H474" s="49"/>
      <c r="I474" s="49"/>
      <c r="J474" s="49"/>
      <c r="K474" s="49"/>
      <c r="L474" s="36"/>
      <c r="N474" s="49"/>
      <c r="O474" s="49"/>
      <c r="P474" s="49"/>
    </row>
    <row r="475" ht="24.75" hidden="1" customHeight="1">
      <c r="H475" s="49"/>
      <c r="I475" s="49"/>
      <c r="J475" s="49"/>
      <c r="K475" s="49"/>
      <c r="L475" s="36"/>
      <c r="N475" s="49"/>
      <c r="O475" s="49"/>
      <c r="P475" s="49"/>
    </row>
    <row r="476" ht="24.75" hidden="1" customHeight="1">
      <c r="H476" s="49"/>
      <c r="I476" s="49"/>
      <c r="J476" s="49"/>
      <c r="K476" s="49"/>
      <c r="L476" s="36"/>
      <c r="N476" s="49"/>
      <c r="O476" s="49"/>
      <c r="P476" s="49"/>
    </row>
    <row r="477" ht="24.75" hidden="1" customHeight="1">
      <c r="H477" s="49"/>
      <c r="I477" s="49"/>
      <c r="J477" s="49"/>
      <c r="K477" s="49"/>
      <c r="L477" s="36"/>
      <c r="N477" s="49"/>
      <c r="O477" s="49"/>
      <c r="P477" s="49"/>
    </row>
    <row r="478" ht="24.75" hidden="1" customHeight="1">
      <c r="H478" s="49"/>
      <c r="I478" s="49"/>
      <c r="J478" s="49"/>
      <c r="K478" s="49"/>
      <c r="L478" s="36"/>
      <c r="N478" s="49"/>
      <c r="O478" s="49"/>
      <c r="P478" s="49"/>
    </row>
    <row r="479" ht="24.75" hidden="1" customHeight="1">
      <c r="H479" s="49"/>
      <c r="I479" s="49"/>
      <c r="J479" s="49"/>
      <c r="K479" s="49"/>
      <c r="L479" s="36"/>
      <c r="N479" s="49"/>
      <c r="O479" s="49"/>
      <c r="P479" s="49"/>
    </row>
    <row r="480" ht="24.75" hidden="1" customHeight="1">
      <c r="H480" s="49"/>
      <c r="I480" s="49"/>
      <c r="J480" s="49"/>
      <c r="K480" s="49"/>
      <c r="L480" s="36"/>
      <c r="N480" s="49"/>
      <c r="O480" s="49"/>
      <c r="P480" s="49"/>
    </row>
    <row r="481" ht="24.75" hidden="1" customHeight="1">
      <c r="H481" s="49"/>
      <c r="I481" s="49"/>
      <c r="J481" s="49"/>
      <c r="K481" s="49"/>
      <c r="L481" s="36"/>
      <c r="N481" s="49"/>
      <c r="O481" s="49"/>
      <c r="P481" s="49"/>
    </row>
    <row r="482" ht="24.75" hidden="1" customHeight="1">
      <c r="H482" s="49"/>
      <c r="I482" s="49"/>
      <c r="J482" s="49"/>
      <c r="K482" s="49"/>
      <c r="L482" s="36"/>
      <c r="N482" s="49"/>
      <c r="O482" s="49"/>
      <c r="P482" s="49"/>
    </row>
    <row r="483" ht="24.75" hidden="1" customHeight="1">
      <c r="H483" s="49"/>
      <c r="I483" s="49"/>
      <c r="J483" s="49"/>
      <c r="K483" s="49"/>
      <c r="L483" s="36"/>
      <c r="N483" s="49"/>
      <c r="O483" s="49"/>
      <c r="P483" s="49"/>
    </row>
    <row r="484" ht="24.75" hidden="1" customHeight="1">
      <c r="H484" s="49"/>
      <c r="I484" s="49"/>
      <c r="J484" s="49"/>
      <c r="K484" s="49"/>
      <c r="L484" s="36"/>
      <c r="N484" s="49"/>
      <c r="O484" s="49"/>
      <c r="P484" s="49"/>
    </row>
    <row r="485" ht="24.75" hidden="1" customHeight="1">
      <c r="H485" s="49"/>
      <c r="I485" s="49"/>
      <c r="J485" s="49"/>
      <c r="K485" s="49"/>
      <c r="L485" s="36"/>
      <c r="N485" s="49"/>
      <c r="O485" s="49"/>
      <c r="P485" s="49"/>
    </row>
    <row r="486" ht="24.75" hidden="1" customHeight="1">
      <c r="H486" s="49"/>
      <c r="I486" s="49"/>
      <c r="J486" s="49"/>
      <c r="K486" s="49"/>
      <c r="L486" s="36"/>
      <c r="N486" s="49"/>
      <c r="O486" s="49"/>
      <c r="P486" s="49"/>
    </row>
    <row r="487" ht="24.75" hidden="1" customHeight="1">
      <c r="H487" s="49"/>
      <c r="I487" s="49"/>
      <c r="J487" s="49"/>
      <c r="K487" s="49"/>
      <c r="L487" s="36"/>
      <c r="N487" s="49"/>
      <c r="O487" s="49"/>
      <c r="P487" s="49"/>
    </row>
    <row r="488" ht="24.75" hidden="1" customHeight="1">
      <c r="H488" s="49"/>
      <c r="I488" s="49"/>
      <c r="J488" s="49"/>
      <c r="K488" s="49"/>
      <c r="L488" s="36"/>
      <c r="N488" s="49"/>
      <c r="O488" s="49"/>
      <c r="P488" s="49"/>
    </row>
    <row r="489" ht="24.75" hidden="1" customHeight="1">
      <c r="H489" s="49"/>
      <c r="I489" s="49"/>
      <c r="J489" s="49"/>
      <c r="K489" s="49"/>
      <c r="L489" s="36"/>
      <c r="N489" s="49"/>
      <c r="O489" s="49"/>
      <c r="P489" s="49"/>
    </row>
    <row r="490" ht="24.75" hidden="1" customHeight="1">
      <c r="H490" s="49"/>
      <c r="I490" s="49"/>
      <c r="J490" s="49"/>
      <c r="K490" s="49"/>
      <c r="L490" s="36"/>
      <c r="N490" s="49"/>
      <c r="O490" s="49"/>
      <c r="P490" s="49"/>
    </row>
    <row r="491" ht="24.75" hidden="1" customHeight="1">
      <c r="H491" s="49"/>
      <c r="I491" s="49"/>
      <c r="J491" s="49"/>
      <c r="K491" s="49"/>
      <c r="L491" s="36"/>
      <c r="N491" s="49"/>
      <c r="O491" s="49"/>
      <c r="P491" s="49"/>
    </row>
    <row r="492" ht="24.75" hidden="1" customHeight="1">
      <c r="H492" s="49"/>
      <c r="I492" s="49"/>
      <c r="J492" s="49"/>
      <c r="K492" s="49"/>
      <c r="L492" s="36"/>
      <c r="N492" s="49"/>
      <c r="O492" s="49"/>
      <c r="P492" s="49"/>
    </row>
    <row r="493" ht="24.75" hidden="1" customHeight="1">
      <c r="H493" s="49"/>
      <c r="I493" s="49"/>
      <c r="J493" s="49"/>
      <c r="K493" s="49"/>
      <c r="L493" s="36"/>
      <c r="N493" s="49"/>
      <c r="O493" s="49"/>
      <c r="P493" s="49"/>
    </row>
    <row r="494" ht="24.75" hidden="1" customHeight="1">
      <c r="H494" s="49"/>
      <c r="I494" s="49"/>
      <c r="J494" s="49"/>
      <c r="K494" s="49"/>
      <c r="L494" s="36"/>
      <c r="N494" s="49"/>
      <c r="O494" s="49"/>
      <c r="P494" s="49"/>
    </row>
    <row r="495" ht="24.75" hidden="1" customHeight="1">
      <c r="H495" s="49"/>
      <c r="I495" s="49"/>
      <c r="J495" s="49"/>
      <c r="K495" s="49"/>
      <c r="L495" s="36"/>
      <c r="N495" s="49"/>
      <c r="O495" s="49"/>
      <c r="P495" s="49"/>
    </row>
    <row r="496" ht="24.75" hidden="1" customHeight="1">
      <c r="H496" s="49"/>
      <c r="I496" s="49"/>
      <c r="J496" s="49"/>
      <c r="K496" s="49"/>
      <c r="L496" s="36"/>
      <c r="N496" s="49"/>
      <c r="O496" s="49"/>
      <c r="P496" s="49"/>
    </row>
    <row r="497" ht="24.75" hidden="1" customHeight="1">
      <c r="H497" s="49"/>
      <c r="I497" s="49"/>
      <c r="J497" s="49"/>
      <c r="K497" s="49"/>
      <c r="L497" s="36"/>
      <c r="N497" s="49"/>
      <c r="O497" s="49"/>
      <c r="P497" s="49"/>
    </row>
    <row r="498" ht="24.75" hidden="1" customHeight="1">
      <c r="H498" s="49"/>
      <c r="I498" s="49"/>
      <c r="J498" s="49"/>
      <c r="K498" s="49"/>
      <c r="L498" s="36"/>
      <c r="N498" s="49"/>
      <c r="O498" s="49"/>
      <c r="P498" s="49"/>
    </row>
    <row r="499" ht="24.75" hidden="1" customHeight="1">
      <c r="H499" s="49"/>
      <c r="I499" s="49"/>
      <c r="J499" s="49"/>
      <c r="K499" s="49"/>
      <c r="L499" s="36"/>
      <c r="N499" s="49"/>
      <c r="O499" s="49"/>
      <c r="P499" s="49"/>
    </row>
    <row r="500" ht="24.75" hidden="1" customHeight="1">
      <c r="H500" s="49"/>
      <c r="I500" s="49"/>
      <c r="J500" s="49"/>
      <c r="K500" s="49"/>
      <c r="L500" s="36"/>
      <c r="N500" s="49"/>
      <c r="O500" s="49"/>
      <c r="P500" s="49"/>
    </row>
    <row r="501" ht="24.75" hidden="1" customHeight="1">
      <c r="H501" s="49"/>
      <c r="I501" s="49"/>
      <c r="J501" s="49"/>
      <c r="K501" s="49"/>
      <c r="L501" s="36"/>
      <c r="N501" s="49"/>
      <c r="O501" s="49"/>
      <c r="P501" s="49"/>
    </row>
    <row r="502" ht="24.75" hidden="1" customHeight="1">
      <c r="H502" s="49"/>
      <c r="I502" s="49"/>
      <c r="J502" s="49"/>
      <c r="K502" s="49"/>
      <c r="L502" s="36"/>
      <c r="N502" s="49"/>
      <c r="O502" s="49"/>
      <c r="P502" s="49"/>
    </row>
    <row r="503" ht="24.75" hidden="1" customHeight="1">
      <c r="H503" s="49"/>
      <c r="I503" s="49"/>
      <c r="J503" s="49"/>
      <c r="K503" s="49"/>
      <c r="L503" s="36"/>
      <c r="N503" s="49"/>
      <c r="O503" s="49"/>
      <c r="P503" s="49"/>
    </row>
    <row r="504" ht="24.75" hidden="1" customHeight="1">
      <c r="H504" s="49"/>
      <c r="I504" s="49"/>
      <c r="J504" s="49"/>
      <c r="K504" s="49"/>
      <c r="L504" s="36"/>
      <c r="N504" s="49"/>
      <c r="O504" s="49"/>
      <c r="P504" s="49"/>
    </row>
    <row r="505" ht="24.75" hidden="1" customHeight="1">
      <c r="H505" s="49"/>
      <c r="I505" s="49"/>
      <c r="J505" s="49"/>
      <c r="K505" s="49"/>
      <c r="L505" s="36"/>
      <c r="N505" s="49"/>
      <c r="O505" s="49"/>
      <c r="P505" s="49"/>
    </row>
    <row r="506" ht="24.75" hidden="1" customHeight="1">
      <c r="H506" s="49"/>
      <c r="I506" s="49"/>
      <c r="J506" s="49"/>
      <c r="K506" s="49"/>
      <c r="L506" s="36"/>
      <c r="N506" s="49"/>
      <c r="O506" s="49"/>
      <c r="P506" s="49"/>
    </row>
    <row r="507" ht="24.75" hidden="1" customHeight="1">
      <c r="H507" s="49"/>
      <c r="I507" s="49"/>
      <c r="J507" s="49"/>
      <c r="K507" s="49"/>
      <c r="L507" s="36"/>
      <c r="N507" s="49"/>
      <c r="O507" s="49"/>
      <c r="P507" s="49"/>
    </row>
    <row r="508" ht="24.75" hidden="1" customHeight="1">
      <c r="H508" s="49"/>
      <c r="I508" s="49"/>
      <c r="J508" s="49"/>
      <c r="K508" s="49"/>
      <c r="L508" s="36"/>
      <c r="N508" s="49"/>
      <c r="O508" s="49"/>
      <c r="P508" s="49"/>
    </row>
    <row r="509" ht="24.75" hidden="1" customHeight="1">
      <c r="H509" s="49"/>
      <c r="I509" s="49"/>
      <c r="J509" s="49"/>
      <c r="K509" s="49"/>
      <c r="L509" s="36"/>
      <c r="N509" s="49"/>
      <c r="O509" s="49"/>
      <c r="P509" s="49"/>
    </row>
    <row r="510" ht="24.75" hidden="1" customHeight="1">
      <c r="H510" s="49"/>
      <c r="I510" s="49"/>
      <c r="J510" s="49"/>
      <c r="K510" s="49"/>
      <c r="L510" s="36"/>
      <c r="N510" s="49"/>
      <c r="O510" s="49"/>
      <c r="P510" s="49"/>
    </row>
    <row r="511" ht="24.75" hidden="1" customHeight="1">
      <c r="H511" s="49"/>
      <c r="I511" s="49"/>
      <c r="J511" s="49"/>
      <c r="K511" s="49"/>
      <c r="L511" s="36"/>
      <c r="N511" s="49"/>
      <c r="O511" s="49"/>
      <c r="P511" s="49"/>
    </row>
    <row r="512" ht="24.75" hidden="1" customHeight="1">
      <c r="H512" s="49"/>
      <c r="I512" s="49"/>
      <c r="J512" s="49"/>
      <c r="K512" s="49"/>
      <c r="L512" s="36"/>
      <c r="N512" s="49"/>
      <c r="O512" s="49"/>
      <c r="P512" s="49"/>
    </row>
    <row r="513" ht="24.75" hidden="1" customHeight="1">
      <c r="H513" s="49"/>
      <c r="I513" s="49"/>
      <c r="J513" s="49"/>
      <c r="K513" s="49"/>
      <c r="L513" s="36"/>
      <c r="N513" s="49"/>
      <c r="O513" s="49"/>
      <c r="P513" s="49"/>
    </row>
    <row r="514" ht="24.75" hidden="1" customHeight="1">
      <c r="H514" s="49"/>
      <c r="I514" s="49"/>
      <c r="J514" s="49"/>
      <c r="K514" s="49"/>
      <c r="L514" s="36"/>
      <c r="N514" s="49"/>
      <c r="O514" s="49"/>
      <c r="P514" s="49"/>
    </row>
    <row r="515" ht="24.75" hidden="1" customHeight="1">
      <c r="H515" s="49"/>
      <c r="I515" s="49"/>
      <c r="J515" s="49"/>
      <c r="K515" s="49"/>
      <c r="L515" s="36"/>
      <c r="N515" s="49"/>
      <c r="O515" s="49"/>
      <c r="P515" s="49"/>
    </row>
    <row r="516" ht="24.75" hidden="1" customHeight="1">
      <c r="H516" s="49"/>
      <c r="I516" s="49"/>
      <c r="J516" s="49"/>
      <c r="K516" s="49"/>
      <c r="L516" s="36"/>
      <c r="N516" s="49"/>
      <c r="O516" s="49"/>
      <c r="P516" s="49"/>
    </row>
    <row r="517" ht="24.75" hidden="1" customHeight="1">
      <c r="H517" s="49"/>
      <c r="I517" s="49"/>
      <c r="J517" s="49"/>
      <c r="K517" s="49"/>
      <c r="L517" s="36"/>
      <c r="N517" s="49"/>
      <c r="O517" s="49"/>
      <c r="P517" s="49"/>
    </row>
    <row r="518" ht="24.75" hidden="1" customHeight="1">
      <c r="H518" s="49"/>
      <c r="I518" s="49"/>
      <c r="J518" s="49"/>
      <c r="K518" s="49"/>
      <c r="L518" s="36"/>
      <c r="N518" s="49"/>
      <c r="O518" s="49"/>
      <c r="P518" s="49"/>
    </row>
    <row r="519" ht="24.75" hidden="1" customHeight="1">
      <c r="H519" s="49"/>
      <c r="I519" s="49"/>
      <c r="J519" s="49"/>
      <c r="K519" s="49"/>
      <c r="L519" s="36"/>
      <c r="N519" s="49"/>
      <c r="O519" s="49"/>
      <c r="P519" s="49"/>
    </row>
    <row r="520" ht="24.75" hidden="1" customHeight="1">
      <c r="H520" s="49"/>
      <c r="I520" s="49"/>
      <c r="J520" s="49"/>
      <c r="K520" s="49"/>
      <c r="L520" s="36"/>
      <c r="N520" s="49"/>
      <c r="O520" s="49"/>
      <c r="P520" s="49"/>
    </row>
    <row r="521" ht="24.75" hidden="1" customHeight="1">
      <c r="H521" s="49"/>
      <c r="I521" s="49"/>
      <c r="J521" s="49"/>
      <c r="K521" s="49"/>
      <c r="L521" s="36"/>
      <c r="N521" s="49"/>
      <c r="O521" s="49"/>
      <c r="P521" s="49"/>
    </row>
    <row r="522" ht="24.75" hidden="1" customHeight="1">
      <c r="H522" s="49"/>
      <c r="I522" s="49"/>
      <c r="J522" s="49"/>
      <c r="K522" s="49"/>
      <c r="L522" s="36"/>
      <c r="N522" s="49"/>
      <c r="O522" s="49"/>
      <c r="P522" s="49"/>
    </row>
    <row r="523" ht="24.75" hidden="1" customHeight="1">
      <c r="H523" s="49"/>
      <c r="I523" s="49"/>
      <c r="J523" s="49"/>
      <c r="K523" s="49"/>
      <c r="L523" s="36"/>
      <c r="N523" s="49"/>
      <c r="O523" s="49"/>
      <c r="P523" s="49"/>
    </row>
    <row r="524" ht="24.75" hidden="1" customHeight="1">
      <c r="H524" s="49"/>
      <c r="I524" s="49"/>
      <c r="J524" s="49"/>
      <c r="K524" s="49"/>
      <c r="L524" s="36"/>
      <c r="N524" s="49"/>
      <c r="O524" s="49"/>
      <c r="P524" s="49"/>
    </row>
    <row r="525" ht="24.75" hidden="1" customHeight="1">
      <c r="H525" s="49"/>
      <c r="I525" s="49"/>
      <c r="J525" s="49"/>
      <c r="K525" s="49"/>
      <c r="L525" s="36"/>
      <c r="N525" s="49"/>
      <c r="O525" s="49"/>
      <c r="P525" s="49"/>
    </row>
    <row r="526" ht="24.75" hidden="1" customHeight="1">
      <c r="H526" s="49"/>
      <c r="I526" s="49"/>
      <c r="J526" s="49"/>
      <c r="K526" s="49"/>
      <c r="L526" s="36"/>
      <c r="N526" s="49"/>
      <c r="O526" s="49"/>
      <c r="P526" s="49"/>
    </row>
    <row r="527" ht="24.75" hidden="1" customHeight="1">
      <c r="H527" s="49"/>
      <c r="I527" s="49"/>
      <c r="J527" s="49"/>
      <c r="K527" s="49"/>
      <c r="L527" s="36"/>
      <c r="N527" s="49"/>
      <c r="O527" s="49"/>
      <c r="P527" s="49"/>
    </row>
    <row r="528" ht="24.75" hidden="1" customHeight="1">
      <c r="H528" s="49"/>
      <c r="I528" s="49"/>
      <c r="J528" s="49"/>
      <c r="K528" s="49"/>
      <c r="L528" s="36"/>
      <c r="N528" s="49"/>
      <c r="O528" s="49"/>
      <c r="P528" s="49"/>
    </row>
    <row r="529" ht="24.75" hidden="1" customHeight="1">
      <c r="H529" s="49"/>
      <c r="I529" s="49"/>
      <c r="J529" s="49"/>
      <c r="K529" s="49"/>
      <c r="L529" s="36"/>
      <c r="N529" s="49"/>
      <c r="O529" s="49"/>
      <c r="P529" s="49"/>
    </row>
    <row r="530" ht="24.75" hidden="1" customHeight="1">
      <c r="H530" s="49"/>
      <c r="I530" s="49"/>
      <c r="J530" s="49"/>
      <c r="K530" s="49"/>
      <c r="L530" s="36"/>
      <c r="N530" s="49"/>
      <c r="O530" s="49"/>
      <c r="P530" s="49"/>
    </row>
    <row r="531" ht="24.75" hidden="1" customHeight="1">
      <c r="H531" s="49"/>
      <c r="I531" s="49"/>
      <c r="J531" s="49"/>
      <c r="K531" s="49"/>
      <c r="L531" s="36"/>
      <c r="N531" s="49"/>
      <c r="O531" s="49"/>
      <c r="P531" s="49"/>
    </row>
    <row r="532" ht="24.75" hidden="1" customHeight="1">
      <c r="H532" s="49"/>
      <c r="I532" s="49"/>
      <c r="J532" s="49"/>
      <c r="K532" s="49"/>
      <c r="L532" s="36"/>
      <c r="N532" s="49"/>
      <c r="O532" s="49"/>
      <c r="P532" s="49"/>
    </row>
    <row r="533" ht="24.75" hidden="1" customHeight="1">
      <c r="H533" s="49"/>
      <c r="I533" s="49"/>
      <c r="J533" s="49"/>
      <c r="K533" s="49"/>
      <c r="L533" s="36"/>
      <c r="N533" s="49"/>
      <c r="O533" s="49"/>
      <c r="P533" s="49"/>
    </row>
    <row r="534" ht="24.75" hidden="1" customHeight="1">
      <c r="H534" s="49"/>
      <c r="I534" s="49"/>
      <c r="J534" s="49"/>
      <c r="K534" s="49"/>
      <c r="L534" s="36"/>
      <c r="N534" s="49"/>
      <c r="O534" s="49"/>
      <c r="P534" s="49"/>
    </row>
    <row r="535" ht="24.75" hidden="1" customHeight="1">
      <c r="H535" s="49"/>
      <c r="I535" s="49"/>
      <c r="J535" s="49"/>
      <c r="K535" s="49"/>
      <c r="L535" s="36"/>
      <c r="N535" s="49"/>
      <c r="O535" s="49"/>
      <c r="P535" s="49"/>
    </row>
    <row r="536" ht="24.75" hidden="1" customHeight="1">
      <c r="H536" s="49"/>
      <c r="I536" s="49"/>
      <c r="J536" s="49"/>
      <c r="K536" s="49"/>
      <c r="L536" s="36"/>
      <c r="N536" s="49"/>
      <c r="O536" s="49"/>
      <c r="P536" s="49"/>
    </row>
    <row r="537" ht="24.75" hidden="1" customHeight="1">
      <c r="H537" s="49"/>
      <c r="I537" s="49"/>
      <c r="J537" s="49"/>
      <c r="K537" s="49"/>
      <c r="L537" s="36"/>
      <c r="N537" s="49"/>
      <c r="O537" s="49"/>
      <c r="P537" s="49"/>
    </row>
    <row r="538" ht="24.75" hidden="1" customHeight="1">
      <c r="H538" s="49"/>
      <c r="I538" s="49"/>
      <c r="J538" s="49"/>
      <c r="K538" s="49"/>
      <c r="L538" s="36"/>
      <c r="N538" s="49"/>
      <c r="O538" s="49"/>
      <c r="P538" s="49"/>
    </row>
    <row r="539" ht="24.75" hidden="1" customHeight="1">
      <c r="H539" s="49"/>
      <c r="I539" s="49"/>
      <c r="J539" s="49"/>
      <c r="K539" s="49"/>
      <c r="L539" s="36"/>
      <c r="N539" s="49"/>
      <c r="O539" s="49"/>
      <c r="P539" s="49"/>
    </row>
    <row r="540" ht="24.75" hidden="1" customHeight="1">
      <c r="H540" s="49"/>
      <c r="I540" s="49"/>
      <c r="J540" s="49"/>
      <c r="K540" s="49"/>
      <c r="L540" s="36"/>
      <c r="N540" s="49"/>
      <c r="O540" s="49"/>
      <c r="P540" s="49"/>
    </row>
    <row r="541" ht="24.75" hidden="1" customHeight="1">
      <c r="H541" s="49"/>
      <c r="I541" s="49"/>
      <c r="J541" s="49"/>
      <c r="K541" s="49"/>
      <c r="L541" s="36"/>
      <c r="N541" s="49"/>
      <c r="O541" s="49"/>
      <c r="P541" s="49"/>
    </row>
    <row r="542" ht="24.75" hidden="1" customHeight="1">
      <c r="H542" s="49"/>
      <c r="I542" s="49"/>
      <c r="J542" s="49"/>
      <c r="K542" s="49"/>
      <c r="L542" s="36"/>
      <c r="N542" s="49"/>
      <c r="O542" s="49"/>
      <c r="P542" s="49"/>
    </row>
    <row r="543" ht="24.75" hidden="1" customHeight="1">
      <c r="H543" s="49"/>
      <c r="I543" s="49"/>
      <c r="J543" s="49"/>
      <c r="K543" s="49"/>
      <c r="L543" s="36"/>
      <c r="N543" s="49"/>
      <c r="O543" s="49"/>
      <c r="P543" s="49"/>
    </row>
    <row r="544" ht="24.75" hidden="1" customHeight="1">
      <c r="H544" s="49"/>
      <c r="I544" s="49"/>
      <c r="J544" s="49"/>
      <c r="K544" s="49"/>
      <c r="L544" s="36"/>
      <c r="N544" s="49"/>
      <c r="O544" s="49"/>
      <c r="P544" s="49"/>
    </row>
    <row r="545" ht="24.75" hidden="1" customHeight="1">
      <c r="H545" s="49"/>
      <c r="I545" s="49"/>
      <c r="J545" s="49"/>
      <c r="K545" s="49"/>
      <c r="L545" s="36"/>
      <c r="N545" s="49"/>
      <c r="O545" s="49"/>
      <c r="P545" s="49"/>
    </row>
    <row r="546" ht="24.75" hidden="1" customHeight="1">
      <c r="H546" s="49"/>
      <c r="I546" s="49"/>
      <c r="J546" s="49"/>
      <c r="K546" s="49"/>
      <c r="L546" s="36"/>
      <c r="N546" s="49"/>
      <c r="O546" s="49"/>
      <c r="P546" s="49"/>
    </row>
    <row r="547" ht="24.75" hidden="1" customHeight="1">
      <c r="H547" s="49"/>
      <c r="I547" s="49"/>
      <c r="J547" s="49"/>
      <c r="K547" s="49"/>
      <c r="L547" s="36"/>
      <c r="N547" s="49"/>
      <c r="O547" s="49"/>
      <c r="P547" s="49"/>
    </row>
    <row r="548" ht="24.75" hidden="1" customHeight="1">
      <c r="H548" s="49"/>
      <c r="I548" s="49"/>
      <c r="J548" s="49"/>
      <c r="K548" s="49"/>
      <c r="L548" s="36"/>
      <c r="N548" s="49"/>
      <c r="O548" s="49"/>
      <c r="P548" s="49"/>
    </row>
    <row r="549" ht="24.75" hidden="1" customHeight="1">
      <c r="H549" s="49"/>
      <c r="I549" s="49"/>
      <c r="J549" s="49"/>
      <c r="K549" s="49"/>
      <c r="L549" s="36"/>
      <c r="N549" s="49"/>
      <c r="O549" s="49"/>
      <c r="P549" s="49"/>
    </row>
    <row r="550" ht="24.75" hidden="1" customHeight="1">
      <c r="H550" s="49"/>
      <c r="I550" s="49"/>
      <c r="J550" s="49"/>
      <c r="K550" s="49"/>
      <c r="L550" s="36"/>
      <c r="N550" s="49"/>
      <c r="O550" s="49"/>
      <c r="P550" s="49"/>
    </row>
    <row r="551" ht="24.75" hidden="1" customHeight="1">
      <c r="H551" s="49"/>
      <c r="I551" s="49"/>
      <c r="J551" s="49"/>
      <c r="K551" s="49"/>
      <c r="L551" s="36"/>
      <c r="N551" s="49"/>
      <c r="O551" s="49"/>
      <c r="P551" s="49"/>
    </row>
    <row r="552" ht="24.75" hidden="1" customHeight="1">
      <c r="H552" s="49"/>
      <c r="I552" s="49"/>
      <c r="J552" s="49"/>
      <c r="K552" s="49"/>
      <c r="L552" s="36"/>
      <c r="N552" s="49"/>
      <c r="O552" s="49"/>
      <c r="P552" s="49"/>
    </row>
    <row r="553" ht="24.75" hidden="1" customHeight="1">
      <c r="H553" s="49"/>
      <c r="I553" s="49"/>
      <c r="J553" s="49"/>
      <c r="K553" s="49"/>
      <c r="L553" s="36"/>
      <c r="N553" s="49"/>
      <c r="O553" s="49"/>
      <c r="P553" s="49"/>
    </row>
    <row r="554" ht="24.75" hidden="1" customHeight="1">
      <c r="H554" s="49"/>
      <c r="I554" s="49"/>
      <c r="J554" s="49"/>
      <c r="K554" s="49"/>
      <c r="L554" s="36"/>
      <c r="N554" s="49"/>
      <c r="O554" s="49"/>
      <c r="P554" s="49"/>
    </row>
    <row r="555" ht="24.75" hidden="1" customHeight="1">
      <c r="H555" s="49"/>
      <c r="I555" s="49"/>
      <c r="J555" s="49"/>
      <c r="K555" s="49"/>
      <c r="L555" s="36"/>
      <c r="N555" s="49"/>
      <c r="O555" s="49"/>
      <c r="P555" s="49"/>
    </row>
    <row r="556" ht="24.75" hidden="1" customHeight="1">
      <c r="H556" s="49"/>
      <c r="I556" s="49"/>
      <c r="J556" s="49"/>
      <c r="K556" s="49"/>
      <c r="L556" s="36"/>
      <c r="N556" s="49"/>
      <c r="O556" s="49"/>
      <c r="P556" s="49"/>
    </row>
    <row r="557" ht="24.75" hidden="1" customHeight="1">
      <c r="H557" s="49"/>
      <c r="I557" s="49"/>
      <c r="J557" s="49"/>
      <c r="K557" s="49"/>
      <c r="L557" s="36"/>
      <c r="N557" s="49"/>
      <c r="O557" s="49"/>
      <c r="P557" s="49"/>
    </row>
    <row r="558" ht="24.75" hidden="1" customHeight="1">
      <c r="H558" s="49"/>
      <c r="I558" s="49"/>
      <c r="J558" s="49"/>
      <c r="K558" s="49"/>
      <c r="L558" s="36"/>
      <c r="N558" s="49"/>
      <c r="O558" s="49"/>
      <c r="P558" s="49"/>
    </row>
    <row r="559" ht="24.75" hidden="1" customHeight="1">
      <c r="H559" s="49"/>
      <c r="I559" s="49"/>
      <c r="J559" s="49"/>
      <c r="K559" s="49"/>
      <c r="L559" s="36"/>
      <c r="N559" s="49"/>
      <c r="O559" s="49"/>
      <c r="P559" s="49"/>
    </row>
    <row r="560" ht="24.75" hidden="1" customHeight="1">
      <c r="H560" s="49"/>
      <c r="I560" s="49"/>
      <c r="J560" s="49"/>
      <c r="K560" s="49"/>
      <c r="L560" s="36"/>
      <c r="N560" s="49"/>
      <c r="O560" s="49"/>
      <c r="P560" s="49"/>
    </row>
    <row r="561" ht="24.75" hidden="1" customHeight="1">
      <c r="H561" s="49"/>
      <c r="I561" s="49"/>
      <c r="J561" s="49"/>
      <c r="K561" s="49"/>
      <c r="L561" s="36"/>
      <c r="N561" s="49"/>
      <c r="O561" s="49"/>
      <c r="P561" s="49"/>
    </row>
    <row r="562" ht="24.75" hidden="1" customHeight="1">
      <c r="H562" s="49"/>
      <c r="I562" s="49"/>
      <c r="J562" s="49"/>
      <c r="K562" s="49"/>
      <c r="L562" s="36"/>
      <c r="N562" s="49"/>
      <c r="O562" s="49"/>
      <c r="P562" s="49"/>
    </row>
    <row r="563" ht="24.75" hidden="1" customHeight="1">
      <c r="H563" s="49"/>
      <c r="I563" s="49"/>
      <c r="J563" s="49"/>
      <c r="K563" s="49"/>
      <c r="L563" s="36"/>
      <c r="N563" s="49"/>
      <c r="O563" s="49"/>
      <c r="P563" s="49"/>
    </row>
    <row r="564" ht="24.75" hidden="1" customHeight="1">
      <c r="H564" s="49"/>
      <c r="I564" s="49"/>
      <c r="J564" s="49"/>
      <c r="K564" s="49"/>
      <c r="L564" s="36"/>
      <c r="N564" s="49"/>
      <c r="O564" s="49"/>
      <c r="P564" s="49"/>
    </row>
    <row r="565" ht="24.75" hidden="1" customHeight="1">
      <c r="H565" s="49"/>
      <c r="I565" s="49"/>
      <c r="J565" s="49"/>
      <c r="K565" s="49"/>
      <c r="L565" s="36"/>
      <c r="N565" s="49"/>
      <c r="O565" s="49"/>
      <c r="P565" s="49"/>
    </row>
    <row r="566" ht="24.75" hidden="1" customHeight="1">
      <c r="H566" s="49"/>
      <c r="I566" s="49"/>
      <c r="J566" s="49"/>
      <c r="K566" s="49"/>
      <c r="L566" s="36"/>
      <c r="N566" s="49"/>
      <c r="O566" s="49"/>
      <c r="P566" s="49"/>
    </row>
    <row r="567" ht="24.75" hidden="1" customHeight="1">
      <c r="H567" s="49"/>
      <c r="I567" s="49"/>
      <c r="J567" s="49"/>
      <c r="K567" s="49"/>
      <c r="L567" s="36"/>
      <c r="N567" s="49"/>
      <c r="O567" s="49"/>
      <c r="P567" s="49"/>
    </row>
    <row r="568" ht="24.75" hidden="1" customHeight="1">
      <c r="H568" s="49"/>
      <c r="I568" s="49"/>
      <c r="J568" s="49"/>
      <c r="K568" s="49"/>
      <c r="L568" s="36"/>
      <c r="N568" s="49"/>
      <c r="O568" s="49"/>
      <c r="P568" s="49"/>
    </row>
    <row r="569" ht="24.75" hidden="1" customHeight="1">
      <c r="H569" s="49"/>
      <c r="I569" s="49"/>
      <c r="J569" s="49"/>
      <c r="K569" s="49"/>
      <c r="L569" s="36"/>
      <c r="N569" s="49"/>
      <c r="O569" s="49"/>
      <c r="P569" s="49"/>
    </row>
    <row r="570" ht="24.75" hidden="1" customHeight="1">
      <c r="H570" s="49"/>
      <c r="I570" s="49"/>
      <c r="J570" s="49"/>
      <c r="K570" s="49"/>
      <c r="L570" s="36"/>
      <c r="N570" s="49"/>
      <c r="O570" s="49"/>
      <c r="P570" s="49"/>
    </row>
    <row r="571" ht="24.75" hidden="1" customHeight="1">
      <c r="H571" s="49"/>
      <c r="I571" s="49"/>
      <c r="J571" s="49"/>
      <c r="K571" s="49"/>
      <c r="L571" s="36"/>
      <c r="N571" s="49"/>
      <c r="O571" s="49"/>
      <c r="P571" s="49"/>
    </row>
    <row r="572" ht="24.75" hidden="1" customHeight="1">
      <c r="H572" s="49"/>
      <c r="I572" s="49"/>
      <c r="J572" s="49"/>
      <c r="K572" s="49"/>
      <c r="L572" s="36"/>
      <c r="N572" s="49"/>
      <c r="O572" s="49"/>
      <c r="P572" s="49"/>
    </row>
    <row r="573" ht="24.75" hidden="1" customHeight="1">
      <c r="H573" s="49"/>
      <c r="I573" s="49"/>
      <c r="J573" s="49"/>
      <c r="K573" s="49"/>
      <c r="L573" s="36"/>
      <c r="N573" s="49"/>
      <c r="O573" s="49"/>
      <c r="P573" s="49"/>
    </row>
    <row r="574" ht="24.75" hidden="1" customHeight="1">
      <c r="H574" s="49"/>
      <c r="I574" s="49"/>
      <c r="J574" s="49"/>
      <c r="K574" s="49"/>
      <c r="L574" s="36"/>
      <c r="N574" s="49"/>
      <c r="O574" s="49"/>
      <c r="P574" s="49"/>
    </row>
    <row r="575" ht="24.75" hidden="1" customHeight="1">
      <c r="H575" s="49"/>
      <c r="I575" s="49"/>
      <c r="J575" s="49"/>
      <c r="K575" s="49"/>
      <c r="L575" s="36"/>
      <c r="N575" s="49"/>
      <c r="O575" s="49"/>
      <c r="P575" s="49"/>
    </row>
    <row r="576" ht="24.75" hidden="1" customHeight="1">
      <c r="H576" s="49"/>
      <c r="I576" s="49"/>
      <c r="J576" s="49"/>
      <c r="K576" s="49"/>
      <c r="L576" s="36"/>
      <c r="N576" s="49"/>
      <c r="O576" s="49"/>
      <c r="P576" s="49"/>
    </row>
    <row r="577" ht="24.75" hidden="1" customHeight="1">
      <c r="H577" s="49"/>
      <c r="I577" s="49"/>
      <c r="J577" s="49"/>
      <c r="K577" s="49"/>
      <c r="L577" s="36"/>
      <c r="N577" s="49"/>
      <c r="O577" s="49"/>
      <c r="P577" s="49"/>
    </row>
    <row r="578" ht="24.75" hidden="1" customHeight="1">
      <c r="H578" s="49"/>
      <c r="I578" s="49"/>
      <c r="J578" s="49"/>
      <c r="K578" s="49"/>
      <c r="L578" s="36"/>
      <c r="N578" s="49"/>
      <c r="O578" s="49"/>
      <c r="P578" s="49"/>
    </row>
    <row r="579" ht="24.75" hidden="1" customHeight="1">
      <c r="H579" s="49"/>
      <c r="I579" s="49"/>
      <c r="J579" s="49"/>
      <c r="K579" s="49"/>
      <c r="L579" s="36"/>
      <c r="N579" s="49"/>
      <c r="O579" s="49"/>
      <c r="P579" s="49"/>
    </row>
    <row r="580" ht="24.75" hidden="1" customHeight="1">
      <c r="H580" s="49"/>
      <c r="I580" s="49"/>
      <c r="J580" s="49"/>
      <c r="K580" s="49"/>
      <c r="L580" s="36"/>
      <c r="N580" s="49"/>
      <c r="O580" s="49"/>
      <c r="P580" s="49"/>
    </row>
    <row r="581" ht="24.75" hidden="1" customHeight="1">
      <c r="H581" s="49"/>
      <c r="I581" s="49"/>
      <c r="J581" s="49"/>
      <c r="K581" s="49"/>
      <c r="L581" s="36"/>
      <c r="N581" s="49"/>
      <c r="O581" s="49"/>
      <c r="P581" s="49"/>
    </row>
    <row r="582" ht="24.75" hidden="1" customHeight="1">
      <c r="H582" s="49"/>
      <c r="I582" s="49"/>
      <c r="J582" s="49"/>
      <c r="K582" s="49"/>
      <c r="L582" s="36"/>
      <c r="N582" s="49"/>
      <c r="O582" s="49"/>
      <c r="P582" s="49"/>
    </row>
    <row r="583" ht="24.75" hidden="1" customHeight="1">
      <c r="H583" s="49"/>
      <c r="I583" s="49"/>
      <c r="J583" s="49"/>
      <c r="K583" s="49"/>
      <c r="L583" s="36"/>
      <c r="N583" s="49"/>
      <c r="O583" s="49"/>
      <c r="P583" s="49"/>
    </row>
    <row r="584" ht="24.75" hidden="1" customHeight="1">
      <c r="H584" s="49"/>
      <c r="I584" s="49"/>
      <c r="J584" s="49"/>
      <c r="K584" s="49"/>
      <c r="L584" s="36"/>
      <c r="N584" s="49"/>
      <c r="O584" s="49"/>
      <c r="P584" s="49"/>
    </row>
    <row r="585" ht="24.75" hidden="1" customHeight="1">
      <c r="H585" s="49"/>
      <c r="I585" s="49"/>
      <c r="J585" s="49"/>
      <c r="K585" s="49"/>
      <c r="L585" s="36"/>
      <c r="N585" s="49"/>
      <c r="O585" s="49"/>
      <c r="P585" s="49"/>
    </row>
    <row r="586" ht="24.75" hidden="1" customHeight="1">
      <c r="H586" s="49"/>
      <c r="I586" s="49"/>
      <c r="J586" s="49"/>
      <c r="K586" s="49"/>
      <c r="L586" s="36"/>
      <c r="N586" s="49"/>
      <c r="O586" s="49"/>
      <c r="P586" s="49"/>
    </row>
    <row r="587" ht="24.75" hidden="1" customHeight="1">
      <c r="H587" s="49"/>
      <c r="I587" s="49"/>
      <c r="J587" s="49"/>
      <c r="K587" s="49"/>
      <c r="L587" s="36"/>
      <c r="N587" s="49"/>
      <c r="O587" s="49"/>
      <c r="P587" s="49"/>
    </row>
    <row r="588" ht="24.75" hidden="1" customHeight="1">
      <c r="H588" s="49"/>
      <c r="I588" s="49"/>
      <c r="J588" s="49"/>
      <c r="K588" s="49"/>
      <c r="L588" s="36"/>
      <c r="N588" s="49"/>
      <c r="O588" s="49"/>
      <c r="P588" s="49"/>
    </row>
    <row r="589" ht="24.75" hidden="1" customHeight="1">
      <c r="H589" s="49"/>
      <c r="I589" s="49"/>
      <c r="J589" s="49"/>
      <c r="K589" s="49"/>
      <c r="L589" s="36"/>
      <c r="N589" s="49"/>
      <c r="O589" s="49"/>
      <c r="P589" s="49"/>
    </row>
    <row r="590" ht="24.75" hidden="1" customHeight="1">
      <c r="H590" s="49"/>
      <c r="I590" s="49"/>
      <c r="J590" s="49"/>
      <c r="K590" s="49"/>
      <c r="L590" s="36"/>
      <c r="N590" s="49"/>
      <c r="O590" s="49"/>
      <c r="P590" s="49"/>
    </row>
    <row r="591" ht="24.75" hidden="1" customHeight="1">
      <c r="H591" s="49"/>
      <c r="I591" s="49"/>
      <c r="J591" s="49"/>
      <c r="K591" s="49"/>
      <c r="L591" s="36"/>
      <c r="N591" s="49"/>
      <c r="O591" s="49"/>
      <c r="P591" s="49"/>
    </row>
    <row r="592" ht="24.75" hidden="1" customHeight="1">
      <c r="H592" s="49"/>
      <c r="I592" s="49"/>
      <c r="J592" s="49"/>
      <c r="K592" s="49"/>
      <c r="L592" s="36"/>
      <c r="N592" s="49"/>
      <c r="O592" s="49"/>
      <c r="P592" s="49"/>
    </row>
    <row r="593" ht="24.75" hidden="1" customHeight="1">
      <c r="H593" s="49"/>
      <c r="I593" s="49"/>
      <c r="J593" s="49"/>
      <c r="K593" s="49"/>
      <c r="L593" s="36"/>
      <c r="N593" s="49"/>
      <c r="O593" s="49"/>
      <c r="P593" s="49"/>
    </row>
    <row r="594" ht="24.75" hidden="1" customHeight="1">
      <c r="H594" s="49"/>
      <c r="I594" s="49"/>
      <c r="J594" s="49"/>
      <c r="K594" s="49"/>
      <c r="L594" s="36"/>
      <c r="N594" s="49"/>
      <c r="O594" s="49"/>
      <c r="P594" s="49"/>
    </row>
    <row r="595" ht="24.75" hidden="1" customHeight="1">
      <c r="H595" s="49"/>
      <c r="I595" s="49"/>
      <c r="J595" s="49"/>
      <c r="K595" s="49"/>
      <c r="L595" s="36"/>
      <c r="N595" s="49"/>
      <c r="O595" s="49"/>
      <c r="P595" s="49"/>
    </row>
    <row r="596" ht="24.75" hidden="1" customHeight="1">
      <c r="H596" s="49"/>
      <c r="I596" s="49"/>
      <c r="J596" s="49"/>
      <c r="K596" s="49"/>
      <c r="L596" s="36"/>
      <c r="N596" s="49"/>
      <c r="O596" s="49"/>
      <c r="P596" s="49"/>
    </row>
    <row r="597" ht="24.75" hidden="1" customHeight="1">
      <c r="H597" s="49"/>
      <c r="I597" s="49"/>
      <c r="J597" s="49"/>
      <c r="K597" s="49"/>
      <c r="L597" s="36"/>
      <c r="N597" s="49"/>
      <c r="O597" s="49"/>
      <c r="P597" s="49"/>
    </row>
    <row r="598" ht="24.75" hidden="1" customHeight="1">
      <c r="H598" s="49"/>
      <c r="I598" s="49"/>
      <c r="J598" s="49"/>
      <c r="K598" s="49"/>
      <c r="L598" s="36"/>
      <c r="N598" s="49"/>
      <c r="O598" s="49"/>
      <c r="P598" s="49"/>
    </row>
    <row r="599" ht="24.75" hidden="1" customHeight="1">
      <c r="H599" s="49"/>
      <c r="I599" s="49"/>
      <c r="J599" s="49"/>
      <c r="K599" s="49"/>
      <c r="L599" s="36"/>
      <c r="N599" s="49"/>
      <c r="O599" s="49"/>
      <c r="P599" s="49"/>
    </row>
    <row r="600" ht="24.75" hidden="1" customHeight="1">
      <c r="H600" s="49"/>
      <c r="I600" s="49"/>
      <c r="J600" s="49"/>
      <c r="K600" s="49"/>
      <c r="L600" s="36"/>
      <c r="N600" s="49"/>
      <c r="O600" s="49"/>
      <c r="P600" s="49"/>
    </row>
    <row r="601" ht="24.75" hidden="1" customHeight="1">
      <c r="H601" s="49"/>
      <c r="I601" s="49"/>
      <c r="J601" s="49"/>
      <c r="K601" s="49"/>
      <c r="L601" s="36"/>
      <c r="N601" s="49"/>
      <c r="O601" s="49"/>
      <c r="P601" s="49"/>
    </row>
    <row r="602" ht="24.75" hidden="1" customHeight="1">
      <c r="H602" s="49"/>
      <c r="I602" s="49"/>
      <c r="J602" s="49"/>
      <c r="K602" s="49"/>
      <c r="L602" s="36"/>
      <c r="N602" s="49"/>
      <c r="O602" s="49"/>
      <c r="P602" s="49"/>
    </row>
    <row r="603" ht="24.75" hidden="1" customHeight="1">
      <c r="H603" s="49"/>
      <c r="I603" s="49"/>
      <c r="J603" s="49"/>
      <c r="K603" s="49"/>
      <c r="L603" s="36"/>
      <c r="N603" s="49"/>
      <c r="O603" s="49"/>
      <c r="P603" s="49"/>
    </row>
    <row r="604" ht="24.75" hidden="1" customHeight="1">
      <c r="H604" s="49"/>
      <c r="I604" s="49"/>
      <c r="J604" s="49"/>
      <c r="K604" s="49"/>
      <c r="L604" s="36"/>
      <c r="N604" s="49"/>
      <c r="O604" s="49"/>
      <c r="P604" s="49"/>
    </row>
    <row r="605" ht="24.75" hidden="1" customHeight="1">
      <c r="H605" s="49"/>
      <c r="I605" s="49"/>
      <c r="J605" s="49"/>
      <c r="K605" s="49"/>
      <c r="L605" s="36"/>
      <c r="N605" s="49"/>
      <c r="O605" s="49"/>
      <c r="P605" s="49"/>
    </row>
    <row r="606" ht="24.75" hidden="1" customHeight="1">
      <c r="H606" s="49"/>
      <c r="I606" s="49"/>
      <c r="J606" s="49"/>
      <c r="K606" s="49"/>
      <c r="L606" s="36"/>
      <c r="N606" s="49"/>
      <c r="O606" s="49"/>
      <c r="P606" s="49"/>
    </row>
    <row r="607" ht="24.75" hidden="1" customHeight="1">
      <c r="H607" s="49"/>
      <c r="I607" s="49"/>
      <c r="J607" s="49"/>
      <c r="K607" s="49"/>
      <c r="L607" s="36"/>
      <c r="N607" s="49"/>
      <c r="O607" s="49"/>
      <c r="P607" s="49"/>
    </row>
    <row r="608" ht="24.75" hidden="1" customHeight="1">
      <c r="H608" s="49"/>
      <c r="I608" s="49"/>
      <c r="J608" s="49"/>
      <c r="K608" s="49"/>
      <c r="L608" s="36"/>
      <c r="N608" s="49"/>
      <c r="O608" s="49"/>
      <c r="P608" s="49"/>
    </row>
    <row r="609" ht="24.75" hidden="1" customHeight="1">
      <c r="H609" s="49"/>
      <c r="I609" s="49"/>
      <c r="J609" s="49"/>
      <c r="K609" s="49"/>
      <c r="L609" s="36"/>
      <c r="N609" s="49"/>
      <c r="O609" s="49"/>
      <c r="P609" s="49"/>
    </row>
    <row r="610" ht="24.75" hidden="1" customHeight="1">
      <c r="H610" s="49"/>
      <c r="I610" s="49"/>
      <c r="J610" s="49"/>
      <c r="K610" s="49"/>
      <c r="L610" s="36"/>
      <c r="N610" s="49"/>
      <c r="O610" s="49"/>
      <c r="P610" s="49"/>
    </row>
    <row r="611" ht="24.75" hidden="1" customHeight="1">
      <c r="H611" s="49"/>
      <c r="I611" s="49"/>
      <c r="J611" s="49"/>
      <c r="K611" s="49"/>
      <c r="L611" s="36"/>
      <c r="N611" s="49"/>
      <c r="O611" s="49"/>
      <c r="P611" s="49"/>
    </row>
    <row r="612" ht="24.75" hidden="1" customHeight="1">
      <c r="H612" s="49"/>
      <c r="I612" s="49"/>
      <c r="J612" s="49"/>
      <c r="K612" s="49"/>
      <c r="L612" s="36"/>
      <c r="N612" s="49"/>
      <c r="O612" s="49"/>
      <c r="P612" s="49"/>
    </row>
    <row r="613" ht="24.75" hidden="1" customHeight="1">
      <c r="H613" s="49"/>
      <c r="I613" s="49"/>
      <c r="J613" s="49"/>
      <c r="K613" s="49"/>
      <c r="L613" s="36"/>
      <c r="N613" s="49"/>
      <c r="O613" s="49"/>
      <c r="P613" s="49"/>
    </row>
    <row r="614" ht="24.75" hidden="1" customHeight="1">
      <c r="H614" s="49"/>
      <c r="I614" s="49"/>
      <c r="J614" s="49"/>
      <c r="K614" s="49"/>
      <c r="L614" s="36"/>
      <c r="N614" s="49"/>
      <c r="O614" s="49"/>
      <c r="P614" s="49"/>
    </row>
    <row r="615" ht="24.75" hidden="1" customHeight="1">
      <c r="H615" s="49"/>
      <c r="I615" s="49"/>
      <c r="J615" s="49"/>
      <c r="K615" s="49"/>
      <c r="L615" s="36"/>
      <c r="N615" s="49"/>
      <c r="O615" s="49"/>
      <c r="P615" s="49"/>
    </row>
    <row r="616" ht="24.75" hidden="1" customHeight="1">
      <c r="H616" s="49"/>
      <c r="I616" s="49"/>
      <c r="J616" s="49"/>
      <c r="K616" s="49"/>
      <c r="L616" s="36"/>
      <c r="N616" s="49"/>
      <c r="O616" s="49"/>
      <c r="P616" s="49"/>
    </row>
    <row r="617" ht="24.75" hidden="1" customHeight="1">
      <c r="H617" s="49"/>
      <c r="I617" s="49"/>
      <c r="J617" s="49"/>
      <c r="K617" s="49"/>
      <c r="L617" s="36"/>
      <c r="N617" s="49"/>
      <c r="O617" s="49"/>
      <c r="P617" s="49"/>
    </row>
    <row r="618" ht="24.75" hidden="1" customHeight="1">
      <c r="H618" s="49"/>
      <c r="I618" s="49"/>
      <c r="J618" s="49"/>
      <c r="K618" s="49"/>
      <c r="L618" s="36"/>
      <c r="N618" s="49"/>
      <c r="O618" s="49"/>
      <c r="P618" s="49"/>
    </row>
    <row r="619" ht="24.75" hidden="1" customHeight="1">
      <c r="H619" s="49"/>
      <c r="I619" s="49"/>
      <c r="J619" s="49"/>
      <c r="K619" s="49"/>
      <c r="L619" s="36"/>
      <c r="N619" s="49"/>
      <c r="O619" s="49"/>
      <c r="P619" s="49"/>
    </row>
    <row r="620" ht="24.75" hidden="1" customHeight="1">
      <c r="H620" s="49"/>
      <c r="I620" s="49"/>
      <c r="J620" s="49"/>
      <c r="K620" s="49"/>
      <c r="L620" s="36"/>
      <c r="N620" s="49"/>
      <c r="O620" s="49"/>
      <c r="P620" s="49"/>
    </row>
    <row r="621" ht="24.75" hidden="1" customHeight="1">
      <c r="H621" s="49"/>
      <c r="I621" s="49"/>
      <c r="J621" s="49"/>
      <c r="K621" s="49"/>
      <c r="L621" s="36"/>
      <c r="N621" s="49"/>
      <c r="O621" s="49"/>
      <c r="P621" s="49"/>
    </row>
    <row r="622" ht="24.75" hidden="1" customHeight="1">
      <c r="H622" s="49"/>
      <c r="I622" s="49"/>
      <c r="J622" s="49"/>
      <c r="K622" s="49"/>
      <c r="L622" s="36"/>
      <c r="N622" s="49"/>
      <c r="O622" s="49"/>
      <c r="P622" s="49"/>
    </row>
    <row r="623" ht="24.75" hidden="1" customHeight="1">
      <c r="H623" s="49"/>
      <c r="I623" s="49"/>
      <c r="J623" s="49"/>
      <c r="K623" s="49"/>
      <c r="L623" s="36"/>
      <c r="N623" s="49"/>
      <c r="O623" s="49"/>
      <c r="P623" s="49"/>
    </row>
    <row r="624" ht="24.75" hidden="1" customHeight="1">
      <c r="H624" s="49"/>
      <c r="I624" s="49"/>
      <c r="J624" s="49"/>
      <c r="K624" s="49"/>
      <c r="L624" s="36"/>
      <c r="N624" s="49"/>
      <c r="O624" s="49"/>
      <c r="P624" s="49"/>
    </row>
    <row r="625" ht="24.75" hidden="1" customHeight="1">
      <c r="H625" s="49"/>
      <c r="I625" s="49"/>
      <c r="J625" s="49"/>
      <c r="K625" s="49"/>
      <c r="L625" s="36"/>
      <c r="N625" s="49"/>
      <c r="O625" s="49"/>
      <c r="P625" s="49"/>
    </row>
    <row r="626" ht="24.75" hidden="1" customHeight="1">
      <c r="H626" s="49"/>
      <c r="I626" s="49"/>
      <c r="J626" s="49"/>
      <c r="K626" s="49"/>
      <c r="L626" s="36"/>
      <c r="N626" s="49"/>
      <c r="O626" s="49"/>
      <c r="P626" s="49"/>
    </row>
    <row r="627" ht="24.75" hidden="1" customHeight="1">
      <c r="H627" s="49"/>
      <c r="I627" s="49"/>
      <c r="J627" s="49"/>
      <c r="K627" s="49"/>
      <c r="L627" s="36"/>
      <c r="N627" s="49"/>
      <c r="O627" s="49"/>
      <c r="P627" s="49"/>
    </row>
    <row r="628" ht="24.75" hidden="1" customHeight="1">
      <c r="H628" s="49"/>
      <c r="I628" s="49"/>
      <c r="J628" s="49"/>
      <c r="K628" s="49"/>
      <c r="L628" s="36"/>
      <c r="N628" s="49"/>
      <c r="O628" s="49"/>
      <c r="P628" s="49"/>
    </row>
    <row r="629" ht="24.75" hidden="1" customHeight="1">
      <c r="H629" s="49"/>
      <c r="I629" s="49"/>
      <c r="J629" s="49"/>
      <c r="K629" s="49"/>
      <c r="L629" s="36"/>
      <c r="N629" s="49"/>
      <c r="O629" s="49"/>
      <c r="P629" s="49"/>
    </row>
    <row r="630" ht="24.75" hidden="1" customHeight="1">
      <c r="H630" s="49"/>
      <c r="I630" s="49"/>
      <c r="J630" s="49"/>
      <c r="K630" s="49"/>
      <c r="L630" s="36"/>
      <c r="N630" s="49"/>
      <c r="O630" s="49"/>
      <c r="P630" s="49"/>
    </row>
    <row r="631" ht="24.75" hidden="1" customHeight="1">
      <c r="H631" s="49"/>
      <c r="I631" s="49"/>
      <c r="J631" s="49"/>
      <c r="K631" s="49"/>
      <c r="L631" s="36"/>
      <c r="N631" s="49"/>
      <c r="O631" s="49"/>
      <c r="P631" s="49"/>
    </row>
    <row r="632" ht="24.75" hidden="1" customHeight="1">
      <c r="H632" s="49"/>
      <c r="I632" s="49"/>
      <c r="J632" s="49"/>
      <c r="K632" s="49"/>
      <c r="L632" s="36"/>
      <c r="N632" s="49"/>
      <c r="O632" s="49"/>
      <c r="P632" s="49"/>
    </row>
    <row r="633" ht="24.75" hidden="1" customHeight="1">
      <c r="H633" s="49"/>
      <c r="I633" s="49"/>
      <c r="J633" s="49"/>
      <c r="K633" s="49"/>
      <c r="L633" s="36"/>
      <c r="N633" s="49"/>
      <c r="O633" s="49"/>
      <c r="P633" s="49"/>
    </row>
    <row r="634" ht="24.75" hidden="1" customHeight="1">
      <c r="H634" s="49"/>
      <c r="I634" s="49"/>
      <c r="J634" s="49"/>
      <c r="K634" s="49"/>
      <c r="L634" s="36"/>
      <c r="N634" s="49"/>
      <c r="O634" s="49"/>
      <c r="P634" s="49"/>
    </row>
    <row r="635" ht="24.75" hidden="1" customHeight="1">
      <c r="H635" s="49"/>
      <c r="I635" s="49"/>
      <c r="J635" s="49"/>
      <c r="K635" s="49"/>
      <c r="L635" s="36"/>
      <c r="N635" s="49"/>
      <c r="O635" s="49"/>
      <c r="P635" s="49"/>
    </row>
    <row r="636" ht="24.75" hidden="1" customHeight="1">
      <c r="H636" s="49"/>
      <c r="I636" s="49"/>
      <c r="J636" s="49"/>
      <c r="K636" s="49"/>
      <c r="L636" s="36"/>
      <c r="N636" s="49"/>
      <c r="O636" s="49"/>
      <c r="P636" s="49"/>
    </row>
    <row r="637" ht="24.75" hidden="1" customHeight="1">
      <c r="H637" s="49"/>
      <c r="I637" s="49"/>
      <c r="J637" s="49"/>
      <c r="K637" s="49"/>
      <c r="L637" s="36"/>
      <c r="N637" s="49"/>
      <c r="O637" s="49"/>
      <c r="P637" s="49"/>
    </row>
    <row r="638" ht="24.75" hidden="1" customHeight="1">
      <c r="H638" s="49"/>
      <c r="I638" s="49"/>
      <c r="J638" s="49"/>
      <c r="K638" s="49"/>
      <c r="L638" s="36"/>
      <c r="N638" s="49"/>
      <c r="O638" s="49"/>
      <c r="P638" s="49"/>
    </row>
    <row r="639" ht="24.75" hidden="1" customHeight="1">
      <c r="H639" s="49"/>
      <c r="I639" s="49"/>
      <c r="J639" s="49"/>
      <c r="K639" s="49"/>
      <c r="L639" s="36"/>
      <c r="N639" s="49"/>
      <c r="O639" s="49"/>
      <c r="P639" s="49"/>
    </row>
    <row r="640" ht="24.75" hidden="1" customHeight="1">
      <c r="H640" s="49"/>
      <c r="I640" s="49"/>
      <c r="J640" s="49"/>
      <c r="K640" s="49"/>
      <c r="L640" s="36"/>
      <c r="N640" s="49"/>
      <c r="O640" s="49"/>
      <c r="P640" s="49"/>
    </row>
    <row r="641" ht="24.75" hidden="1" customHeight="1">
      <c r="H641" s="49"/>
      <c r="I641" s="49"/>
      <c r="J641" s="49"/>
      <c r="K641" s="49"/>
      <c r="L641" s="36"/>
      <c r="N641" s="49"/>
      <c r="O641" s="49"/>
      <c r="P641" s="49"/>
    </row>
    <row r="642" ht="24.75" hidden="1" customHeight="1">
      <c r="H642" s="49"/>
      <c r="I642" s="49"/>
      <c r="J642" s="49"/>
      <c r="K642" s="49"/>
      <c r="L642" s="36"/>
      <c r="N642" s="49"/>
      <c r="O642" s="49"/>
      <c r="P642" s="49"/>
    </row>
    <row r="643" ht="24.75" hidden="1" customHeight="1">
      <c r="H643" s="49"/>
      <c r="I643" s="49"/>
      <c r="J643" s="49"/>
      <c r="K643" s="49"/>
      <c r="L643" s="36"/>
      <c r="N643" s="49"/>
      <c r="O643" s="49"/>
      <c r="P643" s="49"/>
    </row>
    <row r="644" ht="24.75" hidden="1" customHeight="1">
      <c r="H644" s="49"/>
      <c r="I644" s="49"/>
      <c r="J644" s="49"/>
      <c r="K644" s="49"/>
      <c r="L644" s="36"/>
      <c r="N644" s="49"/>
      <c r="O644" s="49"/>
      <c r="P644" s="49"/>
    </row>
    <row r="645" ht="24.75" hidden="1" customHeight="1">
      <c r="H645" s="49"/>
      <c r="I645" s="49"/>
      <c r="J645" s="49"/>
      <c r="K645" s="49"/>
      <c r="L645" s="36"/>
      <c r="N645" s="49"/>
      <c r="O645" s="49"/>
      <c r="P645" s="49"/>
    </row>
    <row r="646" ht="24.75" hidden="1" customHeight="1">
      <c r="H646" s="49"/>
      <c r="I646" s="49"/>
      <c r="J646" s="49"/>
      <c r="K646" s="49"/>
      <c r="L646" s="36"/>
      <c r="N646" s="49"/>
      <c r="O646" s="49"/>
      <c r="P646" s="49"/>
    </row>
    <row r="647" ht="24.75" hidden="1" customHeight="1">
      <c r="H647" s="49"/>
      <c r="I647" s="49"/>
      <c r="J647" s="49"/>
      <c r="K647" s="49"/>
      <c r="L647" s="36"/>
      <c r="N647" s="49"/>
      <c r="O647" s="49"/>
      <c r="P647" s="49"/>
    </row>
    <row r="648" ht="24.75" hidden="1" customHeight="1">
      <c r="H648" s="49"/>
      <c r="I648" s="49"/>
      <c r="J648" s="49"/>
      <c r="K648" s="49"/>
      <c r="L648" s="36"/>
      <c r="N648" s="49"/>
      <c r="O648" s="49"/>
      <c r="P648" s="49"/>
    </row>
    <row r="649" ht="24.75" hidden="1" customHeight="1">
      <c r="H649" s="49"/>
      <c r="I649" s="49"/>
      <c r="J649" s="49"/>
      <c r="K649" s="49"/>
      <c r="L649" s="36"/>
      <c r="N649" s="49"/>
      <c r="O649" s="49"/>
      <c r="P649" s="49"/>
    </row>
    <row r="650" ht="24.75" hidden="1" customHeight="1">
      <c r="H650" s="49"/>
      <c r="I650" s="49"/>
      <c r="J650" s="49"/>
      <c r="K650" s="49"/>
      <c r="L650" s="36"/>
      <c r="N650" s="49"/>
      <c r="O650" s="49"/>
      <c r="P650" s="49"/>
    </row>
    <row r="651" ht="24.75" hidden="1" customHeight="1">
      <c r="H651" s="49"/>
      <c r="I651" s="49"/>
      <c r="J651" s="49"/>
      <c r="K651" s="49"/>
      <c r="L651" s="36"/>
      <c r="N651" s="49"/>
      <c r="O651" s="49"/>
      <c r="P651" s="49"/>
    </row>
    <row r="652" ht="24.75" hidden="1" customHeight="1">
      <c r="H652" s="49"/>
      <c r="I652" s="49"/>
      <c r="J652" s="49"/>
      <c r="K652" s="49"/>
      <c r="L652" s="36"/>
      <c r="N652" s="49"/>
      <c r="O652" s="49"/>
      <c r="P652" s="49"/>
    </row>
    <row r="653" ht="24.75" hidden="1" customHeight="1">
      <c r="H653" s="49"/>
      <c r="I653" s="49"/>
      <c r="J653" s="49"/>
      <c r="K653" s="49"/>
      <c r="L653" s="36"/>
      <c r="N653" s="49"/>
      <c r="O653" s="49"/>
      <c r="P653" s="49"/>
    </row>
    <row r="654" ht="24.75" hidden="1" customHeight="1">
      <c r="H654" s="49"/>
      <c r="I654" s="49"/>
      <c r="J654" s="49"/>
      <c r="K654" s="49"/>
      <c r="L654" s="36"/>
      <c r="N654" s="49"/>
      <c r="O654" s="49"/>
      <c r="P654" s="49"/>
    </row>
    <row r="655" ht="24.75" hidden="1" customHeight="1">
      <c r="H655" s="49"/>
      <c r="I655" s="49"/>
      <c r="J655" s="49"/>
      <c r="K655" s="49"/>
      <c r="L655" s="36"/>
      <c r="N655" s="49"/>
      <c r="O655" s="49"/>
      <c r="P655" s="49"/>
    </row>
    <row r="656" ht="24.75" hidden="1" customHeight="1">
      <c r="H656" s="49"/>
      <c r="I656" s="49"/>
      <c r="J656" s="49"/>
      <c r="K656" s="49"/>
      <c r="L656" s="36"/>
      <c r="N656" s="49"/>
      <c r="O656" s="49"/>
      <c r="P656" s="49"/>
    </row>
    <row r="657" ht="24.75" hidden="1" customHeight="1">
      <c r="H657" s="49"/>
      <c r="I657" s="49"/>
      <c r="J657" s="49"/>
      <c r="K657" s="49"/>
      <c r="L657" s="36"/>
      <c r="N657" s="49"/>
      <c r="O657" s="49"/>
      <c r="P657" s="49"/>
    </row>
    <row r="658" ht="24.75" hidden="1" customHeight="1">
      <c r="H658" s="49"/>
      <c r="I658" s="49"/>
      <c r="J658" s="49"/>
      <c r="K658" s="49"/>
      <c r="L658" s="36"/>
      <c r="N658" s="49"/>
      <c r="O658" s="49"/>
      <c r="P658" s="49"/>
    </row>
    <row r="659" ht="24.75" hidden="1" customHeight="1">
      <c r="H659" s="49"/>
      <c r="I659" s="49"/>
      <c r="J659" s="49"/>
      <c r="K659" s="49"/>
      <c r="L659" s="36"/>
      <c r="N659" s="49"/>
      <c r="O659" s="49"/>
      <c r="P659" s="49"/>
    </row>
    <row r="660" ht="24.75" hidden="1" customHeight="1">
      <c r="H660" s="49"/>
      <c r="I660" s="49"/>
      <c r="J660" s="49"/>
      <c r="K660" s="49"/>
      <c r="L660" s="36"/>
      <c r="N660" s="49"/>
      <c r="O660" s="49"/>
      <c r="P660" s="49"/>
    </row>
    <row r="661" ht="24.75" hidden="1" customHeight="1">
      <c r="H661" s="49"/>
      <c r="I661" s="49"/>
      <c r="J661" s="49"/>
      <c r="K661" s="49"/>
      <c r="L661" s="36"/>
      <c r="N661" s="49"/>
      <c r="O661" s="49"/>
      <c r="P661" s="49"/>
    </row>
    <row r="662" ht="24.75" hidden="1" customHeight="1">
      <c r="H662" s="49"/>
      <c r="I662" s="49"/>
      <c r="J662" s="49"/>
      <c r="K662" s="49"/>
      <c r="L662" s="36"/>
      <c r="N662" s="49"/>
      <c r="O662" s="49"/>
      <c r="P662" s="49"/>
    </row>
    <row r="663" ht="24.75" hidden="1" customHeight="1">
      <c r="H663" s="49"/>
      <c r="I663" s="49"/>
      <c r="J663" s="49"/>
      <c r="K663" s="49"/>
      <c r="L663" s="36"/>
      <c r="N663" s="49"/>
      <c r="O663" s="49"/>
      <c r="P663" s="49"/>
    </row>
    <row r="664" ht="24.75" hidden="1" customHeight="1">
      <c r="H664" s="49"/>
      <c r="I664" s="49"/>
      <c r="J664" s="49"/>
      <c r="K664" s="49"/>
      <c r="L664" s="36"/>
      <c r="N664" s="49"/>
      <c r="O664" s="49"/>
      <c r="P664" s="49"/>
    </row>
    <row r="665" ht="24.75" hidden="1" customHeight="1">
      <c r="H665" s="49"/>
      <c r="I665" s="49"/>
      <c r="J665" s="49"/>
      <c r="K665" s="49"/>
      <c r="L665" s="36"/>
      <c r="N665" s="49"/>
      <c r="O665" s="49"/>
      <c r="P665" s="49"/>
    </row>
    <row r="666" ht="24.75" hidden="1" customHeight="1">
      <c r="H666" s="49"/>
      <c r="I666" s="49"/>
      <c r="J666" s="49"/>
      <c r="K666" s="49"/>
      <c r="L666" s="36"/>
      <c r="N666" s="49"/>
      <c r="O666" s="49"/>
      <c r="P666" s="49"/>
    </row>
    <row r="667" ht="24.75" hidden="1" customHeight="1">
      <c r="H667" s="49"/>
      <c r="I667" s="49"/>
      <c r="J667" s="49"/>
      <c r="K667" s="49"/>
      <c r="L667" s="36"/>
      <c r="N667" s="49"/>
      <c r="O667" s="49"/>
      <c r="P667" s="49"/>
    </row>
    <row r="668" ht="24.75" hidden="1" customHeight="1">
      <c r="H668" s="49"/>
      <c r="I668" s="49"/>
      <c r="J668" s="49"/>
      <c r="K668" s="49"/>
      <c r="L668" s="36"/>
      <c r="N668" s="49"/>
      <c r="O668" s="49"/>
      <c r="P668" s="49"/>
    </row>
    <row r="669" ht="24.75" hidden="1" customHeight="1">
      <c r="H669" s="49"/>
      <c r="I669" s="49"/>
      <c r="J669" s="49"/>
      <c r="K669" s="49"/>
      <c r="L669" s="36"/>
      <c r="N669" s="49"/>
      <c r="O669" s="49"/>
      <c r="P669" s="49"/>
    </row>
    <row r="670" ht="24.75" hidden="1" customHeight="1">
      <c r="H670" s="49"/>
      <c r="I670" s="49"/>
      <c r="J670" s="49"/>
      <c r="K670" s="49"/>
      <c r="L670" s="36"/>
      <c r="N670" s="49"/>
      <c r="O670" s="49"/>
      <c r="P670" s="49"/>
    </row>
    <row r="671" ht="24.75" hidden="1" customHeight="1">
      <c r="H671" s="49"/>
      <c r="I671" s="49"/>
      <c r="J671" s="49"/>
      <c r="K671" s="49"/>
      <c r="L671" s="36"/>
      <c r="N671" s="49"/>
      <c r="O671" s="49"/>
      <c r="P671" s="49"/>
    </row>
    <row r="672" ht="24.75" hidden="1" customHeight="1">
      <c r="H672" s="49"/>
      <c r="I672" s="49"/>
      <c r="J672" s="49"/>
      <c r="K672" s="49"/>
      <c r="L672" s="36"/>
      <c r="N672" s="49"/>
      <c r="O672" s="49"/>
      <c r="P672" s="49"/>
    </row>
    <row r="673" ht="24.75" hidden="1" customHeight="1">
      <c r="H673" s="49"/>
      <c r="I673" s="49"/>
      <c r="J673" s="49"/>
      <c r="K673" s="49"/>
      <c r="L673" s="36"/>
      <c r="N673" s="49"/>
      <c r="O673" s="49"/>
      <c r="P673" s="49"/>
    </row>
    <row r="674" ht="24.75" hidden="1" customHeight="1">
      <c r="H674" s="49"/>
      <c r="I674" s="49"/>
      <c r="J674" s="49"/>
      <c r="K674" s="49"/>
      <c r="L674" s="36"/>
      <c r="N674" s="49"/>
      <c r="O674" s="49"/>
      <c r="P674" s="49"/>
    </row>
    <row r="675" ht="24.75" hidden="1" customHeight="1">
      <c r="H675" s="49"/>
      <c r="I675" s="49"/>
      <c r="J675" s="49"/>
      <c r="K675" s="49"/>
      <c r="L675" s="36"/>
      <c r="N675" s="49"/>
      <c r="O675" s="49"/>
      <c r="P675" s="49"/>
    </row>
    <row r="676" ht="24.75" hidden="1" customHeight="1">
      <c r="H676" s="49"/>
      <c r="I676" s="49"/>
      <c r="J676" s="49"/>
      <c r="K676" s="49"/>
      <c r="L676" s="36"/>
      <c r="N676" s="49"/>
      <c r="O676" s="49"/>
      <c r="P676" s="49"/>
    </row>
    <row r="677" ht="24.75" hidden="1" customHeight="1">
      <c r="H677" s="49"/>
      <c r="I677" s="49"/>
      <c r="J677" s="49"/>
      <c r="K677" s="49"/>
      <c r="L677" s="36"/>
      <c r="N677" s="49"/>
      <c r="O677" s="49"/>
      <c r="P677" s="49"/>
    </row>
    <row r="678" ht="24.75" hidden="1" customHeight="1">
      <c r="H678" s="49"/>
      <c r="I678" s="49"/>
      <c r="J678" s="49"/>
      <c r="K678" s="49"/>
      <c r="L678" s="36"/>
      <c r="N678" s="49"/>
      <c r="O678" s="49"/>
      <c r="P678" s="49"/>
    </row>
    <row r="679" ht="24.75" hidden="1" customHeight="1">
      <c r="H679" s="49"/>
      <c r="I679" s="49"/>
      <c r="J679" s="49"/>
      <c r="K679" s="49"/>
      <c r="L679" s="36"/>
      <c r="N679" s="49"/>
      <c r="O679" s="49"/>
      <c r="P679" s="49"/>
    </row>
    <row r="680" ht="24.75" hidden="1" customHeight="1">
      <c r="H680" s="49"/>
      <c r="I680" s="49"/>
      <c r="J680" s="49"/>
      <c r="K680" s="49"/>
      <c r="L680" s="36"/>
      <c r="N680" s="49"/>
      <c r="O680" s="49"/>
      <c r="P680" s="49"/>
    </row>
    <row r="681" ht="24.75" hidden="1" customHeight="1">
      <c r="H681" s="49"/>
      <c r="I681" s="49"/>
      <c r="J681" s="49"/>
      <c r="K681" s="49"/>
      <c r="L681" s="36"/>
      <c r="N681" s="49"/>
      <c r="O681" s="49"/>
      <c r="P681" s="49"/>
    </row>
    <row r="682" ht="24.75" hidden="1" customHeight="1">
      <c r="H682" s="49"/>
      <c r="I682" s="49"/>
      <c r="J682" s="49"/>
      <c r="K682" s="49"/>
      <c r="L682" s="36"/>
      <c r="N682" s="49"/>
      <c r="O682" s="49"/>
      <c r="P682" s="49"/>
    </row>
    <row r="683" ht="24.75" hidden="1" customHeight="1">
      <c r="H683" s="49"/>
      <c r="I683" s="49"/>
      <c r="J683" s="49"/>
      <c r="K683" s="49"/>
      <c r="L683" s="36"/>
      <c r="N683" s="49"/>
      <c r="O683" s="49"/>
      <c r="P683" s="49"/>
    </row>
    <row r="684" ht="24.75" hidden="1" customHeight="1">
      <c r="H684" s="49"/>
      <c r="I684" s="49"/>
      <c r="J684" s="49"/>
      <c r="K684" s="49"/>
      <c r="L684" s="36"/>
      <c r="N684" s="49"/>
      <c r="O684" s="49"/>
      <c r="P684" s="49"/>
    </row>
    <row r="685" ht="24.75" hidden="1" customHeight="1">
      <c r="H685" s="49"/>
      <c r="I685" s="49"/>
      <c r="J685" s="49"/>
      <c r="K685" s="49"/>
      <c r="L685" s="36"/>
      <c r="N685" s="49"/>
      <c r="O685" s="49"/>
      <c r="P685" s="49"/>
    </row>
    <row r="686" ht="24.75" hidden="1" customHeight="1">
      <c r="H686" s="49"/>
      <c r="I686" s="49"/>
      <c r="J686" s="49"/>
      <c r="K686" s="49"/>
      <c r="L686" s="36"/>
      <c r="N686" s="49"/>
      <c r="O686" s="49"/>
      <c r="P686" s="49"/>
    </row>
    <row r="687" ht="24.75" hidden="1" customHeight="1">
      <c r="H687" s="49"/>
      <c r="I687" s="49"/>
      <c r="J687" s="49"/>
      <c r="K687" s="49"/>
      <c r="L687" s="36"/>
      <c r="N687" s="49"/>
      <c r="O687" s="49"/>
      <c r="P687" s="49"/>
    </row>
    <row r="688" ht="24.75" hidden="1" customHeight="1">
      <c r="H688" s="49"/>
      <c r="I688" s="49"/>
      <c r="J688" s="49"/>
      <c r="K688" s="49"/>
      <c r="L688" s="36"/>
      <c r="N688" s="49"/>
      <c r="O688" s="49"/>
      <c r="P688" s="49"/>
    </row>
    <row r="689" ht="24.75" hidden="1" customHeight="1">
      <c r="H689" s="49"/>
      <c r="I689" s="49"/>
      <c r="J689" s="49"/>
      <c r="K689" s="49"/>
      <c r="L689" s="36"/>
      <c r="N689" s="49"/>
      <c r="O689" s="49"/>
      <c r="P689" s="49"/>
    </row>
    <row r="690" ht="24.75" hidden="1" customHeight="1">
      <c r="H690" s="49"/>
      <c r="I690" s="49"/>
      <c r="J690" s="49"/>
      <c r="K690" s="49"/>
      <c r="L690" s="36"/>
      <c r="N690" s="49"/>
      <c r="O690" s="49"/>
      <c r="P690" s="49"/>
    </row>
    <row r="691" ht="24.75" hidden="1" customHeight="1">
      <c r="H691" s="49"/>
      <c r="I691" s="49"/>
      <c r="J691" s="49"/>
      <c r="K691" s="49"/>
      <c r="L691" s="36"/>
      <c r="N691" s="49"/>
      <c r="O691" s="49"/>
      <c r="P691" s="49"/>
    </row>
    <row r="692" ht="24.75" hidden="1" customHeight="1">
      <c r="H692" s="49"/>
      <c r="I692" s="49"/>
      <c r="J692" s="49"/>
      <c r="K692" s="49"/>
      <c r="L692" s="36"/>
      <c r="N692" s="49"/>
      <c r="O692" s="49"/>
      <c r="P692" s="49"/>
    </row>
    <row r="693" ht="24.75" hidden="1" customHeight="1">
      <c r="H693" s="49"/>
      <c r="I693" s="49"/>
      <c r="J693" s="49"/>
      <c r="K693" s="49"/>
      <c r="L693" s="36"/>
      <c r="N693" s="49"/>
      <c r="O693" s="49"/>
      <c r="P693" s="49"/>
    </row>
    <row r="694" ht="24.75" hidden="1" customHeight="1">
      <c r="H694" s="49"/>
      <c r="I694" s="49"/>
      <c r="J694" s="49"/>
      <c r="K694" s="49"/>
      <c r="L694" s="36"/>
      <c r="N694" s="49"/>
      <c r="O694" s="49"/>
      <c r="P694" s="49"/>
    </row>
    <row r="695" ht="24.75" hidden="1" customHeight="1">
      <c r="H695" s="49"/>
      <c r="I695" s="49"/>
      <c r="J695" s="49"/>
      <c r="K695" s="49"/>
      <c r="L695" s="36"/>
      <c r="N695" s="49"/>
      <c r="O695" s="49"/>
      <c r="P695" s="49"/>
    </row>
    <row r="696" ht="24.75" hidden="1" customHeight="1">
      <c r="H696" s="49"/>
      <c r="I696" s="49"/>
      <c r="J696" s="49"/>
      <c r="K696" s="49"/>
      <c r="L696" s="36"/>
      <c r="N696" s="49"/>
      <c r="O696" s="49"/>
      <c r="P696" s="49"/>
    </row>
    <row r="697" ht="24.75" hidden="1" customHeight="1">
      <c r="H697" s="49"/>
      <c r="I697" s="49"/>
      <c r="J697" s="49"/>
      <c r="K697" s="49"/>
      <c r="L697" s="36"/>
      <c r="N697" s="49"/>
      <c r="O697" s="49"/>
      <c r="P697" s="49"/>
    </row>
    <row r="698" ht="24.75" hidden="1" customHeight="1">
      <c r="H698" s="49"/>
      <c r="I698" s="49"/>
      <c r="J698" s="49"/>
      <c r="K698" s="49"/>
      <c r="L698" s="36"/>
      <c r="N698" s="49"/>
      <c r="O698" s="49"/>
      <c r="P698" s="49"/>
    </row>
    <row r="699" ht="24.75" hidden="1" customHeight="1">
      <c r="H699" s="49"/>
      <c r="I699" s="49"/>
      <c r="J699" s="49"/>
      <c r="K699" s="49"/>
      <c r="L699" s="36"/>
      <c r="N699" s="49"/>
      <c r="O699" s="49"/>
      <c r="P699" s="49"/>
    </row>
    <row r="700" ht="24.75" hidden="1" customHeight="1">
      <c r="H700" s="49"/>
      <c r="I700" s="49"/>
      <c r="J700" s="49"/>
      <c r="K700" s="49"/>
      <c r="L700" s="36"/>
      <c r="N700" s="49"/>
      <c r="O700" s="49"/>
      <c r="P700" s="49"/>
    </row>
    <row r="701" ht="24.75" hidden="1" customHeight="1">
      <c r="H701" s="49"/>
      <c r="I701" s="49"/>
      <c r="J701" s="49"/>
      <c r="K701" s="49"/>
      <c r="L701" s="36"/>
      <c r="N701" s="49"/>
      <c r="O701" s="49"/>
      <c r="P701" s="49"/>
    </row>
    <row r="702" ht="24.75" hidden="1" customHeight="1">
      <c r="H702" s="49"/>
      <c r="I702" s="49"/>
      <c r="J702" s="49"/>
      <c r="K702" s="49"/>
      <c r="L702" s="36"/>
      <c r="N702" s="49"/>
      <c r="O702" s="49"/>
      <c r="P702" s="49"/>
    </row>
    <row r="703" ht="24.75" hidden="1" customHeight="1">
      <c r="H703" s="49"/>
      <c r="I703" s="49"/>
      <c r="J703" s="49"/>
      <c r="K703" s="49"/>
      <c r="L703" s="36"/>
      <c r="N703" s="49"/>
      <c r="O703" s="49"/>
      <c r="P703" s="49"/>
    </row>
    <row r="704" ht="24.75" hidden="1" customHeight="1">
      <c r="H704" s="49"/>
      <c r="I704" s="49"/>
      <c r="J704" s="49"/>
      <c r="K704" s="49"/>
      <c r="L704" s="36"/>
      <c r="N704" s="49"/>
      <c r="O704" s="49"/>
      <c r="P704" s="49"/>
    </row>
    <row r="705" ht="24.75" hidden="1" customHeight="1">
      <c r="H705" s="49"/>
      <c r="I705" s="49"/>
      <c r="J705" s="49"/>
      <c r="K705" s="49"/>
      <c r="L705" s="36"/>
      <c r="N705" s="49"/>
      <c r="O705" s="49"/>
      <c r="P705" s="49"/>
    </row>
    <row r="706" ht="24.75" hidden="1" customHeight="1">
      <c r="H706" s="49"/>
      <c r="I706" s="49"/>
      <c r="J706" s="49"/>
      <c r="K706" s="49"/>
      <c r="L706" s="36"/>
      <c r="N706" s="49"/>
      <c r="O706" s="49"/>
      <c r="P706" s="49"/>
    </row>
    <row r="707" ht="24.75" hidden="1" customHeight="1">
      <c r="H707" s="49"/>
      <c r="I707" s="49"/>
      <c r="J707" s="49"/>
      <c r="K707" s="49"/>
      <c r="L707" s="36"/>
      <c r="N707" s="49"/>
      <c r="O707" s="49"/>
      <c r="P707" s="49"/>
    </row>
    <row r="708" ht="24.75" hidden="1" customHeight="1">
      <c r="H708" s="49"/>
      <c r="I708" s="49"/>
      <c r="J708" s="49"/>
      <c r="K708" s="49"/>
      <c r="L708" s="36"/>
      <c r="N708" s="49"/>
      <c r="O708" s="49"/>
      <c r="P708" s="49"/>
    </row>
    <row r="709" ht="24.75" hidden="1" customHeight="1">
      <c r="H709" s="49"/>
      <c r="I709" s="49"/>
      <c r="J709" s="49"/>
      <c r="K709" s="49"/>
      <c r="L709" s="36"/>
      <c r="N709" s="49"/>
      <c r="O709" s="49"/>
      <c r="P709" s="49"/>
    </row>
    <row r="710" ht="24.75" hidden="1" customHeight="1">
      <c r="H710" s="49"/>
      <c r="I710" s="49"/>
      <c r="J710" s="49"/>
      <c r="K710" s="49"/>
      <c r="L710" s="36"/>
      <c r="N710" s="49"/>
      <c r="O710" s="49"/>
      <c r="P710" s="49"/>
    </row>
    <row r="711" ht="24.75" hidden="1" customHeight="1">
      <c r="H711" s="49"/>
      <c r="I711" s="49"/>
      <c r="J711" s="49"/>
      <c r="K711" s="49"/>
      <c r="L711" s="36"/>
      <c r="N711" s="49"/>
      <c r="O711" s="49"/>
      <c r="P711" s="49"/>
    </row>
    <row r="712" ht="24.75" hidden="1" customHeight="1">
      <c r="H712" s="49"/>
      <c r="I712" s="49"/>
      <c r="J712" s="49"/>
      <c r="K712" s="49"/>
      <c r="L712" s="36"/>
      <c r="N712" s="49"/>
      <c r="O712" s="49"/>
      <c r="P712" s="49"/>
    </row>
    <row r="713" ht="24.75" hidden="1" customHeight="1">
      <c r="H713" s="49"/>
      <c r="I713" s="49"/>
      <c r="J713" s="49"/>
      <c r="K713" s="49"/>
      <c r="L713" s="36"/>
      <c r="N713" s="49"/>
      <c r="O713" s="49"/>
      <c r="P713" s="49"/>
    </row>
    <row r="714" ht="24.75" hidden="1" customHeight="1">
      <c r="H714" s="49"/>
      <c r="I714" s="49"/>
      <c r="J714" s="49"/>
      <c r="K714" s="49"/>
      <c r="L714" s="36"/>
      <c r="N714" s="49"/>
      <c r="O714" s="49"/>
      <c r="P714" s="49"/>
    </row>
    <row r="715" ht="24.75" hidden="1" customHeight="1">
      <c r="H715" s="49"/>
      <c r="I715" s="49"/>
      <c r="J715" s="49"/>
      <c r="K715" s="49"/>
      <c r="L715" s="36"/>
      <c r="N715" s="49"/>
      <c r="O715" s="49"/>
      <c r="P715" s="49"/>
    </row>
    <row r="716" ht="24.75" hidden="1" customHeight="1">
      <c r="H716" s="49"/>
      <c r="I716" s="49"/>
      <c r="J716" s="49"/>
      <c r="K716" s="49"/>
      <c r="L716" s="36"/>
      <c r="N716" s="49"/>
      <c r="O716" s="49"/>
      <c r="P716" s="49"/>
    </row>
    <row r="717" ht="24.75" hidden="1" customHeight="1">
      <c r="H717" s="49"/>
      <c r="I717" s="49"/>
      <c r="J717" s="49"/>
      <c r="K717" s="49"/>
      <c r="L717" s="36"/>
      <c r="N717" s="49"/>
      <c r="O717" s="49"/>
      <c r="P717" s="49"/>
    </row>
    <row r="718" ht="24.75" hidden="1" customHeight="1">
      <c r="H718" s="49"/>
      <c r="I718" s="49"/>
      <c r="J718" s="49"/>
      <c r="K718" s="49"/>
      <c r="L718" s="36"/>
      <c r="N718" s="49"/>
      <c r="O718" s="49"/>
      <c r="P718" s="49"/>
    </row>
    <row r="719" ht="24.75" hidden="1" customHeight="1">
      <c r="H719" s="49"/>
      <c r="I719" s="49"/>
      <c r="J719" s="49"/>
      <c r="K719" s="49"/>
      <c r="L719" s="36"/>
      <c r="N719" s="49"/>
      <c r="O719" s="49"/>
      <c r="P719" s="49"/>
    </row>
    <row r="720" ht="24.75" hidden="1" customHeight="1">
      <c r="H720" s="49"/>
      <c r="I720" s="49"/>
      <c r="J720" s="49"/>
      <c r="K720" s="49"/>
      <c r="L720" s="36"/>
      <c r="N720" s="49"/>
      <c r="O720" s="49"/>
      <c r="P720" s="49"/>
    </row>
    <row r="721" ht="24.75" hidden="1" customHeight="1">
      <c r="H721" s="49"/>
      <c r="I721" s="49"/>
      <c r="J721" s="49"/>
      <c r="K721" s="49"/>
      <c r="L721" s="36"/>
      <c r="N721" s="49"/>
      <c r="O721" s="49"/>
      <c r="P721" s="49"/>
    </row>
    <row r="722" ht="24.75" hidden="1" customHeight="1">
      <c r="H722" s="49"/>
      <c r="I722" s="49"/>
      <c r="J722" s="49"/>
      <c r="K722" s="49"/>
      <c r="L722" s="36"/>
      <c r="N722" s="49"/>
      <c r="O722" s="49"/>
      <c r="P722" s="49"/>
    </row>
    <row r="723" ht="24.75" hidden="1" customHeight="1">
      <c r="H723" s="49"/>
      <c r="I723" s="49"/>
      <c r="J723" s="49"/>
      <c r="K723" s="49"/>
      <c r="L723" s="36"/>
      <c r="N723" s="49"/>
      <c r="O723" s="49"/>
      <c r="P723" s="49"/>
    </row>
    <row r="724" ht="24.75" hidden="1" customHeight="1">
      <c r="H724" s="49"/>
      <c r="I724" s="49"/>
      <c r="J724" s="49"/>
      <c r="K724" s="49"/>
      <c r="L724" s="36"/>
      <c r="N724" s="49"/>
      <c r="O724" s="49"/>
      <c r="P724" s="49"/>
    </row>
    <row r="725" ht="24.75" hidden="1" customHeight="1">
      <c r="H725" s="49"/>
      <c r="I725" s="49"/>
      <c r="J725" s="49"/>
      <c r="K725" s="49"/>
      <c r="L725" s="36"/>
      <c r="N725" s="49"/>
      <c r="O725" s="49"/>
      <c r="P725" s="49"/>
    </row>
    <row r="726" ht="24.75" hidden="1" customHeight="1">
      <c r="H726" s="49"/>
      <c r="I726" s="49"/>
      <c r="J726" s="49"/>
      <c r="K726" s="49"/>
      <c r="L726" s="36"/>
      <c r="N726" s="49"/>
      <c r="O726" s="49"/>
      <c r="P726" s="49"/>
    </row>
    <row r="727" ht="24.75" hidden="1" customHeight="1">
      <c r="H727" s="49"/>
      <c r="I727" s="49"/>
      <c r="J727" s="49"/>
      <c r="K727" s="49"/>
      <c r="L727" s="36"/>
      <c r="N727" s="49"/>
      <c r="O727" s="49"/>
      <c r="P727" s="49"/>
    </row>
    <row r="728" ht="24.75" hidden="1" customHeight="1">
      <c r="H728" s="49"/>
      <c r="I728" s="49"/>
      <c r="J728" s="49"/>
      <c r="K728" s="49"/>
      <c r="L728" s="36"/>
      <c r="N728" s="49"/>
      <c r="O728" s="49"/>
      <c r="P728" s="49"/>
    </row>
    <row r="729" ht="24.75" hidden="1" customHeight="1">
      <c r="H729" s="49"/>
      <c r="I729" s="49"/>
      <c r="J729" s="49"/>
      <c r="K729" s="49"/>
      <c r="L729" s="36"/>
      <c r="N729" s="49"/>
      <c r="O729" s="49"/>
      <c r="P729" s="49"/>
    </row>
    <row r="730" ht="24.75" hidden="1" customHeight="1">
      <c r="H730" s="49"/>
      <c r="I730" s="49"/>
      <c r="J730" s="49"/>
      <c r="K730" s="49"/>
      <c r="L730" s="36"/>
      <c r="N730" s="49"/>
      <c r="O730" s="49"/>
      <c r="P730" s="49"/>
    </row>
    <row r="731" ht="24.75" hidden="1" customHeight="1">
      <c r="H731" s="49"/>
      <c r="I731" s="49"/>
      <c r="J731" s="49"/>
      <c r="K731" s="49"/>
      <c r="L731" s="36"/>
      <c r="N731" s="49"/>
      <c r="O731" s="49"/>
      <c r="P731" s="49"/>
    </row>
    <row r="732" ht="24.75" hidden="1" customHeight="1">
      <c r="H732" s="49"/>
      <c r="I732" s="49"/>
      <c r="J732" s="49"/>
      <c r="K732" s="49"/>
      <c r="L732" s="36"/>
      <c r="N732" s="49"/>
      <c r="O732" s="49"/>
      <c r="P732" s="49"/>
    </row>
    <row r="733" ht="24.75" hidden="1" customHeight="1">
      <c r="H733" s="49"/>
      <c r="I733" s="49"/>
      <c r="J733" s="49"/>
      <c r="K733" s="49"/>
      <c r="L733" s="36"/>
      <c r="N733" s="49"/>
      <c r="O733" s="49"/>
      <c r="P733" s="49"/>
    </row>
    <row r="734" ht="24.75" hidden="1" customHeight="1">
      <c r="H734" s="49"/>
      <c r="I734" s="49"/>
      <c r="J734" s="49"/>
      <c r="K734" s="49"/>
      <c r="L734" s="36"/>
      <c r="N734" s="49"/>
      <c r="O734" s="49"/>
      <c r="P734" s="49"/>
    </row>
    <row r="735" ht="24.75" hidden="1" customHeight="1">
      <c r="H735" s="49"/>
      <c r="I735" s="49"/>
      <c r="J735" s="49"/>
      <c r="K735" s="49"/>
      <c r="L735" s="36"/>
      <c r="N735" s="49"/>
      <c r="O735" s="49"/>
      <c r="P735" s="49"/>
    </row>
    <row r="736" ht="24.75" hidden="1" customHeight="1">
      <c r="H736" s="49"/>
      <c r="I736" s="49"/>
      <c r="J736" s="49"/>
      <c r="K736" s="49"/>
      <c r="L736" s="36"/>
      <c r="N736" s="49"/>
      <c r="O736" s="49"/>
      <c r="P736" s="49"/>
    </row>
    <row r="737" ht="24.75" hidden="1" customHeight="1">
      <c r="H737" s="49"/>
      <c r="I737" s="49"/>
      <c r="J737" s="49"/>
      <c r="K737" s="49"/>
      <c r="L737" s="36"/>
      <c r="N737" s="49"/>
      <c r="O737" s="49"/>
      <c r="P737" s="49"/>
    </row>
    <row r="738" ht="24.75" hidden="1" customHeight="1">
      <c r="H738" s="49"/>
      <c r="I738" s="49"/>
      <c r="J738" s="49"/>
      <c r="K738" s="49"/>
      <c r="L738" s="36"/>
      <c r="N738" s="49"/>
      <c r="O738" s="49"/>
      <c r="P738" s="49"/>
    </row>
    <row r="739" ht="24.75" hidden="1" customHeight="1">
      <c r="H739" s="49"/>
      <c r="I739" s="49"/>
      <c r="J739" s="49"/>
      <c r="K739" s="49"/>
      <c r="L739" s="36"/>
      <c r="N739" s="49"/>
      <c r="O739" s="49"/>
      <c r="P739" s="49"/>
    </row>
    <row r="740" ht="24.75" hidden="1" customHeight="1">
      <c r="H740" s="49"/>
      <c r="I740" s="49"/>
      <c r="J740" s="49"/>
      <c r="K740" s="49"/>
      <c r="L740" s="36"/>
      <c r="N740" s="49"/>
      <c r="O740" s="49"/>
      <c r="P740" s="49"/>
    </row>
    <row r="741" ht="24.75" hidden="1" customHeight="1">
      <c r="H741" s="49"/>
      <c r="I741" s="49"/>
      <c r="J741" s="49"/>
      <c r="K741" s="49"/>
      <c r="L741" s="36"/>
      <c r="N741" s="49"/>
      <c r="O741" s="49"/>
      <c r="P741" s="49"/>
    </row>
    <row r="742" ht="24.75" hidden="1" customHeight="1">
      <c r="H742" s="49"/>
      <c r="I742" s="49"/>
      <c r="J742" s="49"/>
      <c r="K742" s="49"/>
      <c r="L742" s="36"/>
      <c r="N742" s="49"/>
      <c r="O742" s="49"/>
      <c r="P742" s="49"/>
    </row>
    <row r="743" ht="24.75" hidden="1" customHeight="1">
      <c r="H743" s="49"/>
      <c r="I743" s="49"/>
      <c r="J743" s="49"/>
      <c r="K743" s="49"/>
      <c r="L743" s="36"/>
      <c r="N743" s="49"/>
      <c r="O743" s="49"/>
      <c r="P743" s="49"/>
    </row>
    <row r="744" ht="24.75" hidden="1" customHeight="1">
      <c r="H744" s="49"/>
      <c r="I744" s="49"/>
      <c r="J744" s="49"/>
      <c r="K744" s="49"/>
      <c r="L744" s="36"/>
      <c r="N744" s="49"/>
      <c r="O744" s="49"/>
      <c r="P744" s="49"/>
    </row>
    <row r="745" ht="24.75" hidden="1" customHeight="1">
      <c r="H745" s="49"/>
      <c r="I745" s="49"/>
      <c r="J745" s="49"/>
      <c r="K745" s="49"/>
      <c r="L745" s="36"/>
      <c r="N745" s="49"/>
      <c r="O745" s="49"/>
      <c r="P745" s="49"/>
    </row>
    <row r="746" ht="24.75" hidden="1" customHeight="1">
      <c r="H746" s="49"/>
      <c r="I746" s="49"/>
      <c r="J746" s="49"/>
      <c r="K746" s="49"/>
      <c r="L746" s="36"/>
      <c r="N746" s="49"/>
      <c r="O746" s="49"/>
      <c r="P746" s="49"/>
    </row>
    <row r="747" ht="24.75" hidden="1" customHeight="1">
      <c r="H747" s="49"/>
      <c r="I747" s="49"/>
      <c r="J747" s="49"/>
      <c r="K747" s="49"/>
      <c r="L747" s="36"/>
      <c r="N747" s="49"/>
      <c r="O747" s="49"/>
      <c r="P747" s="49"/>
    </row>
    <row r="748" ht="24.75" hidden="1" customHeight="1">
      <c r="H748" s="49"/>
      <c r="I748" s="49"/>
      <c r="J748" s="49"/>
      <c r="K748" s="49"/>
      <c r="L748" s="36"/>
      <c r="N748" s="49"/>
      <c r="O748" s="49"/>
      <c r="P748" s="49"/>
    </row>
    <row r="749" ht="24.75" hidden="1" customHeight="1">
      <c r="H749" s="49"/>
      <c r="I749" s="49"/>
      <c r="J749" s="49"/>
      <c r="K749" s="49"/>
      <c r="L749" s="36"/>
      <c r="N749" s="49"/>
      <c r="O749" s="49"/>
      <c r="P749" s="49"/>
    </row>
    <row r="750" ht="24.75" hidden="1" customHeight="1">
      <c r="H750" s="49"/>
      <c r="I750" s="49"/>
      <c r="J750" s="49"/>
      <c r="K750" s="49"/>
      <c r="L750" s="36"/>
      <c r="N750" s="49"/>
      <c r="O750" s="49"/>
      <c r="P750" s="49"/>
    </row>
    <row r="751" ht="24.75" hidden="1" customHeight="1">
      <c r="H751" s="49"/>
      <c r="I751" s="49"/>
      <c r="J751" s="49"/>
      <c r="K751" s="49"/>
      <c r="L751" s="36"/>
      <c r="N751" s="49"/>
      <c r="O751" s="49"/>
      <c r="P751" s="49"/>
    </row>
    <row r="752" ht="24.75" hidden="1" customHeight="1">
      <c r="H752" s="49"/>
      <c r="I752" s="49"/>
      <c r="J752" s="49"/>
      <c r="K752" s="49"/>
      <c r="L752" s="36"/>
      <c r="N752" s="49"/>
      <c r="O752" s="49"/>
      <c r="P752" s="49"/>
    </row>
    <row r="753" ht="24.75" hidden="1" customHeight="1">
      <c r="H753" s="49"/>
      <c r="I753" s="49"/>
      <c r="J753" s="49"/>
      <c r="K753" s="49"/>
      <c r="L753" s="36"/>
      <c r="N753" s="49"/>
      <c r="O753" s="49"/>
      <c r="P753" s="49"/>
    </row>
    <row r="754" ht="24.75" hidden="1" customHeight="1">
      <c r="H754" s="49"/>
      <c r="I754" s="49"/>
      <c r="J754" s="49"/>
      <c r="K754" s="49"/>
      <c r="L754" s="36"/>
      <c r="N754" s="49"/>
      <c r="O754" s="49"/>
      <c r="P754" s="49"/>
    </row>
    <row r="755" ht="24.75" hidden="1" customHeight="1">
      <c r="H755" s="49"/>
      <c r="I755" s="49"/>
      <c r="J755" s="49"/>
      <c r="K755" s="49"/>
      <c r="L755" s="36"/>
      <c r="N755" s="49"/>
      <c r="O755" s="49"/>
      <c r="P755" s="49"/>
    </row>
    <row r="756" ht="24.75" hidden="1" customHeight="1">
      <c r="H756" s="49"/>
      <c r="I756" s="49"/>
      <c r="J756" s="49"/>
      <c r="K756" s="49"/>
      <c r="L756" s="36"/>
      <c r="N756" s="49"/>
      <c r="O756" s="49"/>
      <c r="P756" s="49"/>
    </row>
    <row r="757" ht="24.75" hidden="1" customHeight="1">
      <c r="H757" s="49"/>
      <c r="I757" s="49"/>
      <c r="J757" s="49"/>
      <c r="K757" s="49"/>
      <c r="L757" s="36"/>
      <c r="N757" s="49"/>
      <c r="O757" s="49"/>
      <c r="P757" s="49"/>
    </row>
    <row r="758" ht="24.75" hidden="1" customHeight="1">
      <c r="H758" s="49"/>
      <c r="I758" s="49"/>
      <c r="J758" s="49"/>
      <c r="K758" s="49"/>
      <c r="L758" s="36"/>
      <c r="N758" s="49"/>
      <c r="O758" s="49"/>
      <c r="P758" s="49"/>
    </row>
    <row r="759" ht="24.75" hidden="1" customHeight="1">
      <c r="H759" s="49"/>
      <c r="I759" s="49"/>
      <c r="J759" s="49"/>
      <c r="K759" s="49"/>
      <c r="L759" s="36"/>
      <c r="N759" s="49"/>
      <c r="O759" s="49"/>
      <c r="P759" s="49"/>
    </row>
    <row r="760" ht="24.75" hidden="1" customHeight="1">
      <c r="H760" s="49"/>
      <c r="I760" s="49"/>
      <c r="J760" s="49"/>
      <c r="K760" s="49"/>
      <c r="L760" s="36"/>
      <c r="N760" s="49"/>
      <c r="O760" s="49"/>
      <c r="P760" s="49"/>
    </row>
    <row r="761" ht="24.75" hidden="1" customHeight="1">
      <c r="H761" s="49"/>
      <c r="I761" s="49"/>
      <c r="J761" s="49"/>
      <c r="K761" s="49"/>
      <c r="L761" s="36"/>
      <c r="N761" s="49"/>
      <c r="O761" s="49"/>
      <c r="P761" s="49"/>
    </row>
    <row r="762" ht="24.75" hidden="1" customHeight="1">
      <c r="H762" s="49"/>
      <c r="I762" s="49"/>
      <c r="J762" s="49"/>
      <c r="K762" s="49"/>
      <c r="L762" s="36"/>
      <c r="N762" s="49"/>
      <c r="O762" s="49"/>
      <c r="P762" s="49"/>
    </row>
    <row r="763" ht="24.75" hidden="1" customHeight="1">
      <c r="H763" s="49"/>
      <c r="I763" s="49"/>
      <c r="J763" s="49"/>
      <c r="K763" s="49"/>
      <c r="L763" s="36"/>
      <c r="N763" s="49"/>
      <c r="O763" s="49"/>
      <c r="P763" s="49"/>
    </row>
    <row r="764" ht="24.75" hidden="1" customHeight="1">
      <c r="H764" s="49"/>
      <c r="I764" s="49"/>
      <c r="J764" s="49"/>
      <c r="K764" s="49"/>
      <c r="L764" s="36"/>
      <c r="N764" s="49"/>
      <c r="O764" s="49"/>
      <c r="P764" s="49"/>
    </row>
    <row r="765" ht="24.75" hidden="1" customHeight="1">
      <c r="H765" s="49"/>
      <c r="I765" s="49"/>
      <c r="J765" s="49"/>
      <c r="K765" s="49"/>
      <c r="L765" s="36"/>
      <c r="N765" s="49"/>
      <c r="O765" s="49"/>
      <c r="P765" s="49"/>
    </row>
    <row r="766" ht="24.75" hidden="1" customHeight="1">
      <c r="H766" s="49"/>
      <c r="I766" s="49"/>
      <c r="J766" s="49"/>
      <c r="K766" s="49"/>
      <c r="L766" s="36"/>
      <c r="N766" s="49"/>
      <c r="O766" s="49"/>
      <c r="P766" s="49"/>
    </row>
    <row r="767" ht="24.75" hidden="1" customHeight="1">
      <c r="H767" s="49"/>
      <c r="I767" s="49"/>
      <c r="J767" s="49"/>
      <c r="K767" s="49"/>
      <c r="L767" s="36"/>
      <c r="N767" s="49"/>
      <c r="O767" s="49"/>
      <c r="P767" s="49"/>
    </row>
    <row r="768" ht="24.75" hidden="1" customHeight="1">
      <c r="H768" s="49"/>
      <c r="I768" s="49"/>
      <c r="J768" s="49"/>
      <c r="K768" s="49"/>
      <c r="L768" s="36"/>
      <c r="N768" s="49"/>
      <c r="O768" s="49"/>
      <c r="P768" s="49"/>
    </row>
    <row r="769" ht="24.75" hidden="1" customHeight="1">
      <c r="H769" s="49"/>
      <c r="I769" s="49"/>
      <c r="J769" s="49"/>
      <c r="K769" s="49"/>
      <c r="L769" s="36"/>
      <c r="N769" s="49"/>
      <c r="O769" s="49"/>
      <c r="P769" s="49"/>
    </row>
    <row r="770" ht="24.75" hidden="1" customHeight="1">
      <c r="H770" s="49"/>
      <c r="I770" s="49"/>
      <c r="J770" s="49"/>
      <c r="K770" s="49"/>
      <c r="L770" s="36"/>
      <c r="N770" s="49"/>
      <c r="O770" s="49"/>
      <c r="P770" s="49"/>
    </row>
    <row r="771" ht="24.75" hidden="1" customHeight="1">
      <c r="H771" s="49"/>
      <c r="I771" s="49"/>
      <c r="J771" s="49"/>
      <c r="K771" s="49"/>
      <c r="L771" s="36"/>
      <c r="N771" s="49"/>
      <c r="O771" s="49"/>
      <c r="P771" s="49"/>
    </row>
    <row r="772" ht="24.75" hidden="1" customHeight="1">
      <c r="H772" s="49"/>
      <c r="I772" s="49"/>
      <c r="J772" s="49"/>
      <c r="K772" s="49"/>
      <c r="L772" s="36"/>
      <c r="N772" s="49"/>
      <c r="O772" s="49"/>
      <c r="P772" s="49"/>
    </row>
    <row r="773" ht="24.75" hidden="1" customHeight="1">
      <c r="H773" s="49"/>
      <c r="I773" s="49"/>
      <c r="J773" s="49"/>
      <c r="K773" s="49"/>
      <c r="L773" s="36"/>
      <c r="N773" s="49"/>
      <c r="O773" s="49"/>
      <c r="P773" s="49"/>
    </row>
    <row r="774" ht="24.75" hidden="1" customHeight="1">
      <c r="H774" s="49"/>
      <c r="I774" s="49"/>
      <c r="J774" s="49"/>
      <c r="K774" s="49"/>
      <c r="L774" s="36"/>
      <c r="N774" s="49"/>
      <c r="O774" s="49"/>
      <c r="P774" s="49"/>
    </row>
    <row r="775" ht="24.75" hidden="1" customHeight="1">
      <c r="H775" s="49"/>
      <c r="I775" s="49"/>
      <c r="J775" s="49"/>
      <c r="K775" s="49"/>
      <c r="L775" s="36"/>
      <c r="N775" s="49"/>
      <c r="O775" s="49"/>
      <c r="P775" s="49"/>
    </row>
    <row r="776" ht="24.75" hidden="1" customHeight="1">
      <c r="H776" s="49"/>
      <c r="I776" s="49"/>
      <c r="J776" s="49"/>
      <c r="K776" s="49"/>
      <c r="L776" s="36"/>
      <c r="N776" s="49"/>
      <c r="O776" s="49"/>
      <c r="P776" s="49"/>
    </row>
    <row r="777" ht="24.75" hidden="1" customHeight="1">
      <c r="H777" s="49"/>
      <c r="I777" s="49"/>
      <c r="J777" s="49"/>
      <c r="K777" s="49"/>
      <c r="L777" s="36"/>
      <c r="N777" s="49"/>
      <c r="O777" s="49"/>
      <c r="P777" s="49"/>
    </row>
    <row r="778" ht="24.75" hidden="1" customHeight="1">
      <c r="H778" s="49"/>
      <c r="I778" s="49"/>
      <c r="J778" s="49"/>
      <c r="K778" s="49"/>
      <c r="L778" s="36"/>
      <c r="N778" s="49"/>
      <c r="O778" s="49"/>
      <c r="P778" s="49"/>
    </row>
    <row r="779" ht="24.75" hidden="1" customHeight="1">
      <c r="H779" s="49"/>
      <c r="I779" s="49"/>
      <c r="J779" s="49"/>
      <c r="K779" s="49"/>
      <c r="L779" s="36"/>
      <c r="N779" s="49"/>
      <c r="O779" s="49"/>
      <c r="P779" s="49"/>
    </row>
    <row r="780" ht="24.75" hidden="1" customHeight="1">
      <c r="H780" s="49"/>
      <c r="I780" s="49"/>
      <c r="J780" s="49"/>
      <c r="K780" s="49"/>
      <c r="L780" s="36"/>
      <c r="N780" s="49"/>
      <c r="O780" s="49"/>
      <c r="P780" s="49"/>
    </row>
    <row r="781" ht="24.75" hidden="1" customHeight="1">
      <c r="H781" s="49"/>
      <c r="I781" s="49"/>
      <c r="J781" s="49"/>
      <c r="K781" s="49"/>
      <c r="L781" s="36"/>
      <c r="N781" s="49"/>
      <c r="O781" s="49"/>
      <c r="P781" s="49"/>
    </row>
    <row r="782" ht="24.75" hidden="1" customHeight="1">
      <c r="H782" s="49"/>
      <c r="I782" s="49"/>
      <c r="J782" s="49"/>
      <c r="K782" s="49"/>
      <c r="L782" s="36"/>
      <c r="N782" s="49"/>
      <c r="O782" s="49"/>
      <c r="P782" s="49"/>
    </row>
    <row r="783" ht="24.75" hidden="1" customHeight="1">
      <c r="H783" s="49"/>
      <c r="I783" s="49"/>
      <c r="J783" s="49"/>
      <c r="K783" s="49"/>
      <c r="L783" s="36"/>
      <c r="N783" s="49"/>
      <c r="O783" s="49"/>
      <c r="P783" s="49"/>
    </row>
    <row r="784" ht="24.75" hidden="1" customHeight="1">
      <c r="H784" s="49"/>
      <c r="I784" s="49"/>
      <c r="J784" s="49"/>
      <c r="K784" s="49"/>
      <c r="L784" s="36"/>
      <c r="N784" s="49"/>
      <c r="O784" s="49"/>
      <c r="P784" s="49"/>
    </row>
    <row r="785" ht="24.75" hidden="1" customHeight="1">
      <c r="H785" s="49"/>
      <c r="I785" s="49"/>
      <c r="J785" s="49"/>
      <c r="K785" s="49"/>
      <c r="L785" s="36"/>
      <c r="N785" s="49"/>
      <c r="O785" s="49"/>
      <c r="P785" s="49"/>
    </row>
    <row r="786" ht="24.75" hidden="1" customHeight="1">
      <c r="H786" s="49"/>
      <c r="I786" s="49"/>
      <c r="J786" s="49"/>
      <c r="K786" s="49"/>
      <c r="L786" s="36"/>
      <c r="N786" s="49"/>
      <c r="O786" s="49"/>
      <c r="P786" s="49"/>
    </row>
    <row r="787" ht="24.75" hidden="1" customHeight="1">
      <c r="H787" s="49"/>
      <c r="I787" s="49"/>
      <c r="J787" s="49"/>
      <c r="K787" s="49"/>
      <c r="L787" s="36"/>
      <c r="N787" s="49"/>
      <c r="O787" s="49"/>
      <c r="P787" s="49"/>
    </row>
    <row r="788" ht="24.75" hidden="1" customHeight="1">
      <c r="H788" s="49"/>
      <c r="I788" s="49"/>
      <c r="J788" s="49"/>
      <c r="K788" s="49"/>
      <c r="L788" s="36"/>
      <c r="N788" s="49"/>
      <c r="O788" s="49"/>
      <c r="P788" s="49"/>
    </row>
    <row r="789" ht="24.75" hidden="1" customHeight="1">
      <c r="H789" s="49"/>
      <c r="I789" s="49"/>
      <c r="J789" s="49"/>
      <c r="K789" s="49"/>
      <c r="L789" s="36"/>
      <c r="N789" s="49"/>
      <c r="O789" s="49"/>
      <c r="P789" s="49"/>
    </row>
    <row r="790" ht="24.75" hidden="1" customHeight="1">
      <c r="H790" s="49"/>
      <c r="I790" s="49"/>
      <c r="J790" s="49"/>
      <c r="K790" s="49"/>
      <c r="L790" s="36"/>
      <c r="N790" s="49"/>
      <c r="O790" s="49"/>
      <c r="P790" s="49"/>
    </row>
    <row r="791" ht="24.75" hidden="1" customHeight="1">
      <c r="H791" s="49"/>
      <c r="I791" s="49"/>
      <c r="J791" s="49"/>
      <c r="K791" s="49"/>
      <c r="L791" s="36"/>
      <c r="N791" s="49"/>
      <c r="O791" s="49"/>
      <c r="P791" s="49"/>
    </row>
    <row r="792" ht="24.75" hidden="1" customHeight="1">
      <c r="H792" s="49"/>
      <c r="I792" s="49"/>
      <c r="J792" s="49"/>
      <c r="K792" s="49"/>
      <c r="L792" s="36"/>
      <c r="N792" s="49"/>
      <c r="O792" s="49"/>
      <c r="P792" s="49"/>
    </row>
    <row r="793" ht="24.75" hidden="1" customHeight="1">
      <c r="H793" s="49"/>
      <c r="I793" s="49"/>
      <c r="J793" s="49"/>
      <c r="K793" s="49"/>
      <c r="L793" s="36"/>
      <c r="N793" s="49"/>
      <c r="O793" s="49"/>
      <c r="P793" s="49"/>
    </row>
    <row r="794" ht="24.75" hidden="1" customHeight="1">
      <c r="H794" s="49"/>
      <c r="I794" s="49"/>
      <c r="J794" s="49"/>
      <c r="K794" s="49"/>
      <c r="L794" s="36"/>
      <c r="N794" s="49"/>
      <c r="O794" s="49"/>
      <c r="P794" s="49"/>
    </row>
    <row r="795" ht="24.75" hidden="1" customHeight="1">
      <c r="H795" s="49"/>
      <c r="I795" s="49"/>
      <c r="J795" s="49"/>
      <c r="K795" s="49"/>
      <c r="L795" s="36"/>
      <c r="N795" s="49"/>
      <c r="O795" s="49"/>
      <c r="P795" s="49"/>
    </row>
    <row r="796" ht="24.75" hidden="1" customHeight="1">
      <c r="H796" s="49"/>
      <c r="I796" s="49"/>
      <c r="J796" s="49"/>
      <c r="K796" s="49"/>
      <c r="L796" s="36"/>
      <c r="N796" s="49"/>
      <c r="O796" s="49"/>
      <c r="P796" s="49"/>
    </row>
    <row r="797" ht="24.75" hidden="1" customHeight="1">
      <c r="H797" s="49"/>
      <c r="I797" s="49"/>
      <c r="J797" s="49"/>
      <c r="K797" s="49"/>
      <c r="L797" s="36"/>
      <c r="N797" s="49"/>
      <c r="O797" s="49"/>
      <c r="P797" s="49"/>
    </row>
    <row r="798" ht="24.75" hidden="1" customHeight="1">
      <c r="H798" s="49"/>
      <c r="I798" s="49"/>
      <c r="J798" s="49"/>
      <c r="K798" s="49"/>
      <c r="L798" s="36"/>
      <c r="N798" s="49"/>
      <c r="O798" s="49"/>
      <c r="P798" s="49"/>
    </row>
    <row r="799" ht="24.75" hidden="1" customHeight="1">
      <c r="H799" s="49"/>
      <c r="I799" s="49"/>
      <c r="J799" s="49"/>
      <c r="K799" s="49"/>
      <c r="L799" s="36"/>
      <c r="N799" s="49"/>
      <c r="O799" s="49"/>
      <c r="P799" s="49"/>
    </row>
    <row r="800" ht="24.75" hidden="1" customHeight="1">
      <c r="H800" s="49"/>
      <c r="I800" s="49"/>
      <c r="J800" s="49"/>
      <c r="K800" s="49"/>
      <c r="L800" s="36"/>
      <c r="N800" s="49"/>
      <c r="O800" s="49"/>
      <c r="P800" s="49"/>
    </row>
    <row r="801" ht="24.75" hidden="1" customHeight="1">
      <c r="H801" s="49"/>
      <c r="I801" s="49"/>
      <c r="J801" s="49"/>
      <c r="K801" s="49"/>
      <c r="L801" s="36"/>
      <c r="N801" s="49"/>
      <c r="O801" s="49"/>
      <c r="P801" s="49"/>
    </row>
    <row r="802" ht="24.75" hidden="1" customHeight="1">
      <c r="H802" s="49"/>
      <c r="I802" s="49"/>
      <c r="J802" s="49"/>
      <c r="K802" s="49"/>
      <c r="L802" s="36"/>
      <c r="N802" s="49"/>
      <c r="O802" s="49"/>
      <c r="P802" s="49"/>
    </row>
    <row r="803" ht="24.75" hidden="1" customHeight="1">
      <c r="H803" s="49"/>
      <c r="I803" s="49"/>
      <c r="J803" s="49"/>
      <c r="K803" s="49"/>
      <c r="L803" s="36"/>
      <c r="N803" s="49"/>
      <c r="O803" s="49"/>
      <c r="P803" s="49"/>
    </row>
    <row r="804" ht="24.75" hidden="1" customHeight="1">
      <c r="H804" s="49"/>
      <c r="I804" s="49"/>
      <c r="J804" s="49"/>
      <c r="K804" s="49"/>
      <c r="L804" s="36"/>
      <c r="N804" s="49"/>
      <c r="O804" s="49"/>
      <c r="P804" s="49"/>
    </row>
    <row r="805" ht="24.75" hidden="1" customHeight="1">
      <c r="H805" s="49"/>
      <c r="I805" s="49"/>
      <c r="J805" s="49"/>
      <c r="K805" s="49"/>
      <c r="L805" s="36"/>
      <c r="N805" s="49"/>
      <c r="O805" s="49"/>
      <c r="P805" s="49"/>
    </row>
    <row r="806" ht="24.75" hidden="1" customHeight="1">
      <c r="H806" s="49"/>
      <c r="I806" s="49"/>
      <c r="J806" s="49"/>
      <c r="K806" s="49"/>
      <c r="L806" s="36"/>
      <c r="N806" s="49"/>
      <c r="O806" s="49"/>
      <c r="P806" s="49"/>
    </row>
    <row r="807" ht="24.75" hidden="1" customHeight="1">
      <c r="H807" s="49"/>
      <c r="I807" s="49"/>
      <c r="J807" s="49"/>
      <c r="K807" s="49"/>
      <c r="L807" s="36"/>
      <c r="N807" s="49"/>
      <c r="O807" s="49"/>
      <c r="P807" s="49"/>
    </row>
    <row r="808" ht="24.75" hidden="1" customHeight="1">
      <c r="H808" s="49"/>
      <c r="I808" s="49"/>
      <c r="J808" s="49"/>
      <c r="K808" s="49"/>
      <c r="L808" s="36"/>
      <c r="N808" s="49"/>
      <c r="O808" s="49"/>
      <c r="P808" s="49"/>
    </row>
    <row r="809" ht="24.75" hidden="1" customHeight="1">
      <c r="H809" s="49"/>
      <c r="I809" s="49"/>
      <c r="J809" s="49"/>
      <c r="K809" s="49"/>
      <c r="L809" s="36"/>
      <c r="N809" s="49"/>
      <c r="O809" s="49"/>
      <c r="P809" s="49"/>
    </row>
    <row r="810" ht="24.75" hidden="1" customHeight="1">
      <c r="H810" s="49"/>
      <c r="I810" s="49"/>
      <c r="J810" s="49"/>
      <c r="K810" s="49"/>
      <c r="L810" s="36"/>
      <c r="N810" s="49"/>
      <c r="O810" s="49"/>
      <c r="P810" s="49"/>
    </row>
    <row r="811" ht="24.75" hidden="1" customHeight="1">
      <c r="H811" s="49"/>
      <c r="I811" s="49"/>
      <c r="J811" s="49"/>
      <c r="K811" s="49"/>
      <c r="L811" s="36"/>
      <c r="N811" s="49"/>
      <c r="O811" s="49"/>
      <c r="P811" s="49"/>
    </row>
    <row r="812" ht="24.75" hidden="1" customHeight="1">
      <c r="H812" s="49"/>
      <c r="I812" s="49"/>
      <c r="J812" s="49"/>
      <c r="K812" s="49"/>
      <c r="L812" s="36"/>
      <c r="N812" s="49"/>
      <c r="O812" s="49"/>
      <c r="P812" s="49"/>
    </row>
    <row r="813" ht="24.75" hidden="1" customHeight="1">
      <c r="H813" s="49"/>
      <c r="I813" s="49"/>
      <c r="J813" s="49"/>
      <c r="K813" s="49"/>
      <c r="L813" s="36"/>
      <c r="N813" s="49"/>
      <c r="O813" s="49"/>
      <c r="P813" s="49"/>
    </row>
    <row r="814" ht="24.75" hidden="1" customHeight="1">
      <c r="H814" s="49"/>
      <c r="I814" s="49"/>
      <c r="J814" s="49"/>
      <c r="K814" s="49"/>
      <c r="L814" s="36"/>
      <c r="N814" s="49"/>
      <c r="O814" s="49"/>
      <c r="P814" s="49"/>
    </row>
    <row r="815" ht="24.75" hidden="1" customHeight="1">
      <c r="H815" s="49"/>
      <c r="I815" s="49"/>
      <c r="J815" s="49"/>
      <c r="K815" s="49"/>
      <c r="L815" s="36"/>
      <c r="N815" s="49"/>
      <c r="O815" s="49"/>
      <c r="P815" s="49"/>
    </row>
    <row r="816" ht="24.75" hidden="1" customHeight="1">
      <c r="H816" s="49"/>
      <c r="I816" s="49"/>
      <c r="J816" s="49"/>
      <c r="K816" s="49"/>
      <c r="L816" s="36"/>
      <c r="N816" s="49"/>
      <c r="O816" s="49"/>
      <c r="P816" s="49"/>
    </row>
    <row r="817" ht="24.75" hidden="1" customHeight="1">
      <c r="H817" s="49"/>
      <c r="I817" s="49"/>
      <c r="J817" s="49"/>
      <c r="K817" s="49"/>
      <c r="L817" s="36"/>
      <c r="N817" s="49"/>
      <c r="O817" s="49"/>
      <c r="P817" s="49"/>
    </row>
    <row r="818" ht="24.75" hidden="1" customHeight="1">
      <c r="H818" s="49"/>
      <c r="I818" s="49"/>
      <c r="J818" s="49"/>
      <c r="K818" s="49"/>
      <c r="L818" s="36"/>
      <c r="N818" s="49"/>
      <c r="O818" s="49"/>
      <c r="P818" s="49"/>
    </row>
    <row r="819" ht="24.75" hidden="1" customHeight="1">
      <c r="H819" s="49"/>
      <c r="I819" s="49"/>
      <c r="J819" s="49"/>
      <c r="K819" s="49"/>
      <c r="L819" s="36"/>
      <c r="N819" s="49"/>
      <c r="O819" s="49"/>
      <c r="P819" s="49"/>
    </row>
    <row r="820" ht="24.75" hidden="1" customHeight="1">
      <c r="H820" s="49"/>
      <c r="I820" s="49"/>
      <c r="J820" s="49"/>
      <c r="K820" s="49"/>
      <c r="L820" s="36"/>
      <c r="N820" s="49"/>
      <c r="O820" s="49"/>
      <c r="P820" s="49"/>
    </row>
    <row r="821" ht="24.75" hidden="1" customHeight="1">
      <c r="H821" s="49"/>
      <c r="I821" s="49"/>
      <c r="J821" s="49"/>
      <c r="K821" s="49"/>
      <c r="L821" s="36"/>
      <c r="N821" s="49"/>
      <c r="O821" s="49"/>
      <c r="P821" s="49"/>
    </row>
    <row r="822" ht="24.75" hidden="1" customHeight="1">
      <c r="H822" s="49"/>
      <c r="I822" s="49"/>
      <c r="J822" s="49"/>
      <c r="K822" s="49"/>
      <c r="L822" s="36"/>
      <c r="N822" s="49"/>
      <c r="O822" s="49"/>
      <c r="P822" s="49"/>
    </row>
    <row r="823" ht="24.75" hidden="1" customHeight="1">
      <c r="H823" s="49"/>
      <c r="I823" s="49"/>
      <c r="J823" s="49"/>
      <c r="K823" s="49"/>
      <c r="L823" s="36"/>
      <c r="N823" s="49"/>
      <c r="O823" s="49"/>
      <c r="P823" s="49"/>
    </row>
    <row r="824" ht="24.75" hidden="1" customHeight="1">
      <c r="H824" s="49"/>
      <c r="I824" s="49"/>
      <c r="J824" s="49"/>
      <c r="K824" s="49"/>
      <c r="L824" s="36"/>
      <c r="N824" s="49"/>
      <c r="O824" s="49"/>
      <c r="P824" s="49"/>
    </row>
    <row r="825" ht="24.75" hidden="1" customHeight="1">
      <c r="H825" s="49"/>
      <c r="I825" s="49"/>
      <c r="J825" s="49"/>
      <c r="K825" s="49"/>
      <c r="L825" s="36"/>
      <c r="N825" s="49"/>
      <c r="O825" s="49"/>
      <c r="P825" s="49"/>
    </row>
    <row r="826" ht="24.75" hidden="1" customHeight="1">
      <c r="H826" s="49"/>
      <c r="I826" s="49"/>
      <c r="J826" s="49"/>
      <c r="K826" s="49"/>
      <c r="L826" s="36"/>
      <c r="N826" s="49"/>
      <c r="O826" s="49"/>
      <c r="P826" s="49"/>
    </row>
    <row r="827" ht="24.75" hidden="1" customHeight="1">
      <c r="H827" s="49"/>
      <c r="I827" s="49"/>
      <c r="J827" s="49"/>
      <c r="K827" s="49"/>
      <c r="L827" s="36"/>
      <c r="N827" s="49"/>
      <c r="O827" s="49"/>
      <c r="P827" s="49"/>
    </row>
    <row r="828" ht="24.75" hidden="1" customHeight="1">
      <c r="H828" s="49"/>
      <c r="I828" s="49"/>
      <c r="J828" s="49"/>
      <c r="K828" s="49"/>
      <c r="L828" s="36"/>
      <c r="N828" s="49"/>
      <c r="O828" s="49"/>
      <c r="P828" s="49"/>
    </row>
    <row r="829" ht="24.75" hidden="1" customHeight="1">
      <c r="H829" s="49"/>
      <c r="I829" s="49"/>
      <c r="J829" s="49"/>
      <c r="K829" s="49"/>
      <c r="L829" s="36"/>
      <c r="N829" s="49"/>
      <c r="O829" s="49"/>
      <c r="P829" s="49"/>
    </row>
    <row r="830" ht="24.75" hidden="1" customHeight="1">
      <c r="H830" s="49"/>
      <c r="I830" s="49"/>
      <c r="J830" s="49"/>
      <c r="K830" s="49"/>
      <c r="L830" s="36"/>
      <c r="N830" s="49"/>
      <c r="O830" s="49"/>
      <c r="P830" s="49"/>
    </row>
    <row r="831" ht="24.75" hidden="1" customHeight="1">
      <c r="H831" s="49"/>
      <c r="I831" s="49"/>
      <c r="J831" s="49"/>
      <c r="K831" s="49"/>
      <c r="L831" s="36"/>
      <c r="N831" s="49"/>
      <c r="O831" s="49"/>
      <c r="P831" s="49"/>
    </row>
    <row r="832" ht="24.75" hidden="1" customHeight="1">
      <c r="H832" s="49"/>
      <c r="I832" s="49"/>
      <c r="J832" s="49"/>
      <c r="K832" s="49"/>
      <c r="L832" s="36"/>
      <c r="N832" s="49"/>
      <c r="O832" s="49"/>
      <c r="P832" s="49"/>
    </row>
    <row r="833" ht="24.75" hidden="1" customHeight="1">
      <c r="H833" s="49"/>
      <c r="I833" s="49"/>
      <c r="J833" s="49"/>
      <c r="K833" s="49"/>
      <c r="L833" s="36"/>
      <c r="N833" s="49"/>
      <c r="O833" s="49"/>
      <c r="P833" s="49"/>
    </row>
    <row r="834" ht="24.75" hidden="1" customHeight="1">
      <c r="H834" s="49"/>
      <c r="I834" s="49"/>
      <c r="J834" s="49"/>
      <c r="K834" s="49"/>
      <c r="L834" s="36"/>
      <c r="N834" s="49"/>
      <c r="O834" s="49"/>
      <c r="P834" s="49"/>
    </row>
    <row r="835" ht="24.75" hidden="1" customHeight="1">
      <c r="H835" s="49"/>
      <c r="I835" s="49"/>
      <c r="J835" s="49"/>
      <c r="K835" s="49"/>
      <c r="L835" s="36"/>
      <c r="N835" s="49"/>
      <c r="O835" s="49"/>
      <c r="P835" s="49"/>
    </row>
    <row r="836" ht="24.75" hidden="1" customHeight="1">
      <c r="H836" s="49"/>
      <c r="I836" s="49"/>
      <c r="J836" s="49"/>
      <c r="K836" s="49"/>
      <c r="L836" s="36"/>
      <c r="N836" s="49"/>
      <c r="O836" s="49"/>
      <c r="P836" s="49"/>
    </row>
    <row r="837" ht="24.75" hidden="1" customHeight="1">
      <c r="H837" s="49"/>
      <c r="I837" s="49"/>
      <c r="J837" s="49"/>
      <c r="K837" s="49"/>
      <c r="L837" s="36"/>
      <c r="N837" s="49"/>
      <c r="O837" s="49"/>
      <c r="P837" s="49"/>
    </row>
    <row r="838" ht="24.75" hidden="1" customHeight="1">
      <c r="H838" s="49"/>
      <c r="I838" s="49"/>
      <c r="J838" s="49"/>
      <c r="K838" s="49"/>
      <c r="L838" s="36"/>
      <c r="N838" s="49"/>
      <c r="O838" s="49"/>
      <c r="P838" s="49"/>
    </row>
    <row r="839" ht="24.75" hidden="1" customHeight="1">
      <c r="H839" s="49"/>
      <c r="I839" s="49"/>
      <c r="J839" s="49"/>
      <c r="K839" s="49"/>
      <c r="L839" s="36"/>
      <c r="N839" s="49"/>
      <c r="O839" s="49"/>
      <c r="P839" s="49"/>
    </row>
    <row r="840" ht="24.75" hidden="1" customHeight="1">
      <c r="H840" s="49"/>
      <c r="I840" s="49"/>
      <c r="J840" s="49"/>
      <c r="K840" s="49"/>
      <c r="L840" s="36"/>
      <c r="N840" s="49"/>
      <c r="O840" s="49"/>
      <c r="P840" s="49"/>
    </row>
    <row r="841" ht="24.75" hidden="1" customHeight="1">
      <c r="H841" s="49"/>
      <c r="I841" s="49"/>
      <c r="J841" s="49"/>
      <c r="K841" s="49"/>
      <c r="L841" s="36"/>
      <c r="N841" s="49"/>
      <c r="O841" s="49"/>
      <c r="P841" s="49"/>
    </row>
    <row r="842" ht="24.75" hidden="1" customHeight="1">
      <c r="H842" s="49"/>
      <c r="I842" s="49"/>
      <c r="J842" s="49"/>
      <c r="K842" s="49"/>
      <c r="L842" s="36"/>
      <c r="N842" s="49"/>
      <c r="O842" s="49"/>
      <c r="P842" s="49"/>
    </row>
    <row r="843" ht="24.75" hidden="1" customHeight="1">
      <c r="H843" s="49"/>
      <c r="I843" s="49"/>
      <c r="J843" s="49"/>
      <c r="K843" s="49"/>
      <c r="L843" s="36"/>
      <c r="N843" s="49"/>
      <c r="O843" s="49"/>
      <c r="P843" s="49"/>
    </row>
    <row r="844" ht="24.75" hidden="1" customHeight="1">
      <c r="H844" s="49"/>
      <c r="I844" s="49"/>
      <c r="J844" s="49"/>
      <c r="K844" s="49"/>
      <c r="L844" s="36"/>
      <c r="N844" s="49"/>
      <c r="O844" s="49"/>
      <c r="P844" s="49"/>
    </row>
    <row r="845" ht="24.75" hidden="1" customHeight="1">
      <c r="H845" s="49"/>
      <c r="I845" s="49"/>
      <c r="J845" s="49"/>
      <c r="K845" s="49"/>
      <c r="L845" s="36"/>
      <c r="N845" s="49"/>
      <c r="O845" s="49"/>
      <c r="P845" s="49"/>
    </row>
    <row r="846" ht="24.75" hidden="1" customHeight="1">
      <c r="H846" s="49"/>
      <c r="I846" s="49"/>
      <c r="J846" s="49"/>
      <c r="K846" s="49"/>
      <c r="L846" s="36"/>
      <c r="N846" s="49"/>
      <c r="O846" s="49"/>
      <c r="P846" s="49"/>
    </row>
    <row r="847" ht="24.75" hidden="1" customHeight="1">
      <c r="H847" s="49"/>
      <c r="I847" s="49"/>
      <c r="J847" s="49"/>
      <c r="K847" s="49"/>
      <c r="L847" s="36"/>
      <c r="N847" s="49"/>
      <c r="O847" s="49"/>
      <c r="P847" s="49"/>
    </row>
    <row r="848" ht="24.75" hidden="1" customHeight="1">
      <c r="H848" s="49"/>
      <c r="I848" s="49"/>
      <c r="J848" s="49"/>
      <c r="K848" s="49"/>
      <c r="L848" s="36"/>
      <c r="N848" s="49"/>
      <c r="O848" s="49"/>
      <c r="P848" s="49"/>
    </row>
    <row r="849" ht="24.75" hidden="1" customHeight="1">
      <c r="H849" s="49"/>
      <c r="I849" s="49"/>
      <c r="J849" s="49"/>
      <c r="K849" s="49"/>
      <c r="L849" s="36"/>
      <c r="N849" s="49"/>
      <c r="O849" s="49"/>
      <c r="P849" s="49"/>
    </row>
    <row r="850" ht="24.75" hidden="1" customHeight="1">
      <c r="H850" s="49"/>
      <c r="I850" s="49"/>
      <c r="J850" s="49"/>
      <c r="K850" s="49"/>
      <c r="L850" s="36"/>
      <c r="N850" s="49"/>
      <c r="O850" s="49"/>
      <c r="P850" s="49"/>
    </row>
    <row r="851" ht="24.75" hidden="1" customHeight="1">
      <c r="H851" s="49"/>
      <c r="I851" s="49"/>
      <c r="J851" s="49"/>
      <c r="K851" s="49"/>
      <c r="L851" s="36"/>
      <c r="N851" s="49"/>
      <c r="O851" s="49"/>
      <c r="P851" s="49"/>
    </row>
    <row r="852" ht="24.75" hidden="1" customHeight="1">
      <c r="H852" s="49"/>
      <c r="I852" s="49"/>
      <c r="J852" s="49"/>
      <c r="K852" s="49"/>
      <c r="L852" s="36"/>
      <c r="N852" s="49"/>
      <c r="O852" s="49"/>
      <c r="P852" s="49"/>
    </row>
    <row r="853" ht="24.75" hidden="1" customHeight="1">
      <c r="H853" s="49"/>
      <c r="I853" s="49"/>
      <c r="J853" s="49"/>
      <c r="K853" s="49"/>
      <c r="L853" s="36"/>
      <c r="N853" s="49"/>
      <c r="O853" s="49"/>
      <c r="P853" s="49"/>
    </row>
    <row r="854" ht="24.75" hidden="1" customHeight="1">
      <c r="H854" s="49"/>
      <c r="I854" s="49"/>
      <c r="J854" s="49"/>
      <c r="K854" s="49"/>
      <c r="L854" s="36"/>
      <c r="N854" s="49"/>
      <c r="O854" s="49"/>
      <c r="P854" s="49"/>
    </row>
    <row r="855" ht="24.75" hidden="1" customHeight="1">
      <c r="H855" s="49"/>
      <c r="I855" s="49"/>
      <c r="J855" s="49"/>
      <c r="K855" s="49"/>
      <c r="L855" s="36"/>
      <c r="N855" s="49"/>
      <c r="O855" s="49"/>
      <c r="P855" s="49"/>
    </row>
    <row r="856" ht="24.75" hidden="1" customHeight="1">
      <c r="H856" s="49"/>
      <c r="I856" s="49"/>
      <c r="J856" s="49"/>
      <c r="K856" s="49"/>
      <c r="L856" s="36"/>
      <c r="N856" s="49"/>
      <c r="O856" s="49"/>
      <c r="P856" s="49"/>
    </row>
    <row r="857" ht="24.75" hidden="1" customHeight="1">
      <c r="H857" s="49"/>
      <c r="I857" s="49"/>
      <c r="J857" s="49"/>
      <c r="K857" s="49"/>
      <c r="L857" s="36"/>
      <c r="N857" s="49"/>
      <c r="O857" s="49"/>
      <c r="P857" s="49"/>
    </row>
    <row r="858" ht="24.75" hidden="1" customHeight="1">
      <c r="H858" s="49"/>
      <c r="I858" s="49"/>
      <c r="J858" s="49"/>
      <c r="K858" s="49"/>
      <c r="L858" s="36"/>
      <c r="N858" s="49"/>
      <c r="O858" s="49"/>
      <c r="P858" s="49"/>
    </row>
    <row r="859" ht="24.75" hidden="1" customHeight="1">
      <c r="H859" s="49"/>
      <c r="I859" s="49"/>
      <c r="J859" s="49"/>
      <c r="K859" s="49"/>
      <c r="L859" s="36"/>
      <c r="N859" s="49"/>
      <c r="O859" s="49"/>
      <c r="P859" s="49"/>
    </row>
    <row r="860" ht="24.75" hidden="1" customHeight="1">
      <c r="H860" s="49"/>
      <c r="I860" s="49"/>
      <c r="J860" s="49"/>
      <c r="K860" s="49"/>
      <c r="L860" s="36"/>
      <c r="N860" s="49"/>
      <c r="O860" s="49"/>
      <c r="P860" s="49"/>
    </row>
    <row r="861" ht="24.75" hidden="1" customHeight="1">
      <c r="H861" s="49"/>
      <c r="I861" s="49"/>
      <c r="J861" s="49"/>
      <c r="K861" s="49"/>
      <c r="L861" s="36"/>
      <c r="N861" s="49"/>
      <c r="O861" s="49"/>
      <c r="P861" s="49"/>
    </row>
    <row r="862" ht="24.75" hidden="1" customHeight="1">
      <c r="H862" s="49"/>
      <c r="I862" s="49"/>
      <c r="J862" s="49"/>
      <c r="K862" s="49"/>
      <c r="L862" s="36"/>
      <c r="N862" s="49"/>
      <c r="O862" s="49"/>
      <c r="P862" s="49"/>
    </row>
    <row r="863" ht="24.75" hidden="1" customHeight="1">
      <c r="H863" s="49"/>
      <c r="I863" s="49"/>
      <c r="J863" s="49"/>
      <c r="K863" s="49"/>
      <c r="L863" s="36"/>
      <c r="N863" s="49"/>
      <c r="O863" s="49"/>
      <c r="P863" s="49"/>
    </row>
    <row r="864" ht="24.75" hidden="1" customHeight="1">
      <c r="H864" s="49"/>
      <c r="I864" s="49"/>
      <c r="J864" s="49"/>
      <c r="K864" s="49"/>
      <c r="L864" s="36"/>
      <c r="N864" s="49"/>
      <c r="O864" s="49"/>
      <c r="P864" s="49"/>
    </row>
    <row r="865" ht="24.75" hidden="1" customHeight="1">
      <c r="H865" s="49"/>
      <c r="I865" s="49"/>
      <c r="J865" s="49"/>
      <c r="K865" s="49"/>
      <c r="L865" s="36"/>
      <c r="N865" s="49"/>
      <c r="O865" s="49"/>
      <c r="P865" s="49"/>
    </row>
    <row r="866" ht="24.75" hidden="1" customHeight="1">
      <c r="H866" s="49"/>
      <c r="I866" s="49"/>
      <c r="J866" s="49"/>
      <c r="K866" s="49"/>
      <c r="L866" s="36"/>
      <c r="N866" s="49"/>
      <c r="O866" s="49"/>
      <c r="P866" s="49"/>
    </row>
    <row r="867" ht="24.75" hidden="1" customHeight="1">
      <c r="H867" s="49"/>
      <c r="I867" s="49"/>
      <c r="J867" s="49"/>
      <c r="K867" s="49"/>
      <c r="L867" s="36"/>
      <c r="N867" s="49"/>
      <c r="O867" s="49"/>
      <c r="P867" s="49"/>
    </row>
    <row r="868" ht="24.75" hidden="1" customHeight="1">
      <c r="H868" s="49"/>
      <c r="I868" s="49"/>
      <c r="J868" s="49"/>
      <c r="K868" s="49"/>
      <c r="L868" s="36"/>
      <c r="N868" s="49"/>
      <c r="O868" s="49"/>
      <c r="P868" s="49"/>
    </row>
    <row r="869" ht="24.75" hidden="1" customHeight="1">
      <c r="H869" s="49"/>
      <c r="I869" s="49"/>
      <c r="J869" s="49"/>
      <c r="K869" s="49"/>
      <c r="L869" s="36"/>
      <c r="N869" s="49"/>
      <c r="O869" s="49"/>
      <c r="P869" s="49"/>
    </row>
    <row r="870" ht="24.75" hidden="1" customHeight="1">
      <c r="H870" s="49"/>
      <c r="I870" s="49"/>
      <c r="J870" s="49"/>
      <c r="K870" s="49"/>
      <c r="L870" s="36"/>
      <c r="N870" s="49"/>
      <c r="O870" s="49"/>
      <c r="P870" s="49"/>
    </row>
    <row r="871" ht="24.75" hidden="1" customHeight="1">
      <c r="H871" s="49"/>
      <c r="I871" s="49"/>
      <c r="J871" s="49"/>
      <c r="K871" s="49"/>
      <c r="L871" s="36"/>
      <c r="N871" s="49"/>
      <c r="O871" s="49"/>
      <c r="P871" s="49"/>
    </row>
    <row r="872" ht="24.75" hidden="1" customHeight="1">
      <c r="H872" s="49"/>
      <c r="I872" s="49"/>
      <c r="J872" s="49"/>
      <c r="K872" s="49"/>
      <c r="L872" s="36"/>
      <c r="N872" s="49"/>
      <c r="O872" s="49"/>
      <c r="P872" s="49"/>
    </row>
    <row r="873" ht="24.75" hidden="1" customHeight="1">
      <c r="H873" s="49"/>
      <c r="I873" s="49"/>
      <c r="J873" s="49"/>
      <c r="K873" s="49"/>
      <c r="L873" s="36"/>
      <c r="N873" s="49"/>
      <c r="O873" s="49"/>
      <c r="P873" s="49"/>
    </row>
    <row r="874" ht="24.75" hidden="1" customHeight="1">
      <c r="H874" s="49"/>
      <c r="I874" s="49"/>
      <c r="J874" s="49"/>
      <c r="K874" s="49"/>
      <c r="L874" s="36"/>
      <c r="N874" s="49"/>
      <c r="O874" s="49"/>
      <c r="P874" s="49"/>
    </row>
    <row r="875" ht="24.75" hidden="1" customHeight="1">
      <c r="H875" s="49"/>
      <c r="I875" s="49"/>
      <c r="J875" s="49"/>
      <c r="K875" s="49"/>
      <c r="L875" s="36"/>
      <c r="N875" s="49"/>
      <c r="O875" s="49"/>
      <c r="P875" s="49"/>
    </row>
    <row r="876" ht="24.75" hidden="1" customHeight="1">
      <c r="H876" s="49"/>
      <c r="I876" s="49"/>
      <c r="J876" s="49"/>
      <c r="K876" s="49"/>
      <c r="L876" s="36"/>
      <c r="N876" s="49"/>
      <c r="O876" s="49"/>
      <c r="P876" s="49"/>
    </row>
    <row r="877" ht="24.75" hidden="1" customHeight="1">
      <c r="H877" s="49"/>
      <c r="I877" s="49"/>
      <c r="J877" s="49"/>
      <c r="K877" s="49"/>
      <c r="L877" s="36"/>
      <c r="N877" s="49"/>
      <c r="O877" s="49"/>
      <c r="P877" s="49"/>
    </row>
    <row r="878" ht="24.75" hidden="1" customHeight="1">
      <c r="H878" s="49"/>
      <c r="I878" s="49"/>
      <c r="J878" s="49"/>
      <c r="K878" s="49"/>
      <c r="L878" s="36"/>
      <c r="N878" s="49"/>
      <c r="O878" s="49"/>
      <c r="P878" s="49"/>
    </row>
    <row r="879" ht="24.75" hidden="1" customHeight="1">
      <c r="H879" s="49"/>
      <c r="I879" s="49"/>
      <c r="J879" s="49"/>
      <c r="K879" s="49"/>
      <c r="L879" s="36"/>
      <c r="N879" s="49"/>
      <c r="O879" s="49"/>
      <c r="P879" s="49"/>
    </row>
    <row r="880" ht="24.75" hidden="1" customHeight="1">
      <c r="H880" s="49"/>
      <c r="I880" s="49"/>
      <c r="J880" s="49"/>
      <c r="K880" s="49"/>
      <c r="L880" s="36"/>
      <c r="N880" s="49"/>
      <c r="O880" s="49"/>
      <c r="P880" s="49"/>
    </row>
    <row r="881" ht="24.75" hidden="1" customHeight="1">
      <c r="H881" s="49"/>
      <c r="I881" s="49"/>
      <c r="J881" s="49"/>
      <c r="K881" s="49"/>
      <c r="L881" s="36"/>
      <c r="N881" s="49"/>
      <c r="O881" s="49"/>
      <c r="P881" s="49"/>
    </row>
    <row r="882" ht="24.75" hidden="1" customHeight="1">
      <c r="H882" s="49"/>
      <c r="I882" s="49"/>
      <c r="J882" s="49"/>
      <c r="K882" s="49"/>
      <c r="L882" s="36"/>
      <c r="N882" s="49"/>
      <c r="O882" s="49"/>
      <c r="P882" s="49"/>
    </row>
    <row r="883" ht="24.75" hidden="1" customHeight="1">
      <c r="H883" s="49"/>
      <c r="I883" s="49"/>
      <c r="J883" s="49"/>
      <c r="K883" s="49"/>
      <c r="L883" s="36"/>
      <c r="N883" s="49"/>
      <c r="O883" s="49"/>
      <c r="P883" s="49"/>
    </row>
    <row r="884" ht="24.75" hidden="1" customHeight="1">
      <c r="H884" s="49"/>
      <c r="I884" s="49"/>
      <c r="J884" s="49"/>
      <c r="K884" s="49"/>
      <c r="L884" s="36"/>
      <c r="N884" s="49"/>
      <c r="O884" s="49"/>
      <c r="P884" s="49"/>
    </row>
    <row r="885" ht="24.75" hidden="1" customHeight="1">
      <c r="H885" s="49"/>
      <c r="I885" s="49"/>
      <c r="J885" s="49"/>
      <c r="K885" s="49"/>
      <c r="L885" s="36"/>
      <c r="N885" s="49"/>
      <c r="O885" s="49"/>
      <c r="P885" s="49"/>
    </row>
    <row r="886" ht="24.75" hidden="1" customHeight="1">
      <c r="H886" s="49"/>
      <c r="I886" s="49"/>
      <c r="J886" s="49"/>
      <c r="K886" s="49"/>
      <c r="L886" s="36"/>
      <c r="N886" s="49"/>
      <c r="O886" s="49"/>
      <c r="P886" s="49"/>
    </row>
    <row r="887" ht="24.75" hidden="1" customHeight="1">
      <c r="H887" s="49"/>
      <c r="I887" s="49"/>
      <c r="J887" s="49"/>
      <c r="K887" s="49"/>
      <c r="L887" s="36"/>
      <c r="N887" s="49"/>
      <c r="O887" s="49"/>
      <c r="P887" s="49"/>
    </row>
    <row r="888" ht="24.75" hidden="1" customHeight="1">
      <c r="H888" s="49"/>
      <c r="I888" s="49"/>
      <c r="J888" s="49"/>
      <c r="K888" s="49"/>
      <c r="L888" s="36"/>
      <c r="N888" s="49"/>
      <c r="O888" s="49"/>
      <c r="P888" s="49"/>
    </row>
    <row r="889" ht="24.75" hidden="1" customHeight="1">
      <c r="H889" s="49"/>
      <c r="I889" s="49"/>
      <c r="J889" s="49"/>
      <c r="K889" s="49"/>
      <c r="L889" s="36"/>
      <c r="N889" s="49"/>
      <c r="O889" s="49"/>
      <c r="P889" s="49"/>
    </row>
    <row r="890" ht="24.75" hidden="1" customHeight="1">
      <c r="H890" s="49"/>
      <c r="I890" s="49"/>
      <c r="J890" s="49"/>
      <c r="K890" s="49"/>
      <c r="L890" s="36"/>
      <c r="N890" s="49"/>
      <c r="O890" s="49"/>
      <c r="P890" s="49"/>
    </row>
    <row r="891" ht="24.75" hidden="1" customHeight="1">
      <c r="H891" s="49"/>
      <c r="I891" s="49"/>
      <c r="J891" s="49"/>
      <c r="K891" s="49"/>
      <c r="L891" s="36"/>
      <c r="N891" s="49"/>
      <c r="O891" s="49"/>
      <c r="P891" s="49"/>
    </row>
    <row r="892" ht="24.75" hidden="1" customHeight="1">
      <c r="H892" s="49"/>
      <c r="I892" s="49"/>
      <c r="J892" s="49"/>
      <c r="K892" s="49"/>
      <c r="L892" s="36"/>
      <c r="N892" s="49"/>
      <c r="O892" s="49"/>
      <c r="P892" s="49"/>
    </row>
    <row r="893" ht="24.75" hidden="1" customHeight="1">
      <c r="H893" s="49"/>
      <c r="I893" s="49"/>
      <c r="J893" s="49"/>
      <c r="K893" s="49"/>
      <c r="L893" s="36"/>
      <c r="N893" s="49"/>
      <c r="O893" s="49"/>
      <c r="P893" s="49"/>
    </row>
    <row r="894" ht="24.75" hidden="1" customHeight="1">
      <c r="H894" s="49"/>
      <c r="I894" s="49"/>
      <c r="J894" s="49"/>
      <c r="K894" s="49"/>
      <c r="L894" s="36"/>
      <c r="N894" s="49"/>
      <c r="O894" s="49"/>
      <c r="P894" s="49"/>
    </row>
    <row r="895" ht="24.75" hidden="1" customHeight="1">
      <c r="H895" s="49"/>
      <c r="I895" s="49"/>
      <c r="J895" s="49"/>
      <c r="K895" s="49"/>
      <c r="L895" s="36"/>
      <c r="N895" s="49"/>
      <c r="O895" s="49"/>
      <c r="P895" s="49"/>
    </row>
    <row r="896" ht="24.75" hidden="1" customHeight="1">
      <c r="H896" s="49"/>
      <c r="I896" s="49"/>
      <c r="J896" s="49"/>
      <c r="K896" s="49"/>
      <c r="L896" s="36"/>
      <c r="N896" s="49"/>
      <c r="O896" s="49"/>
      <c r="P896" s="49"/>
    </row>
    <row r="897" ht="24.75" hidden="1" customHeight="1">
      <c r="H897" s="49"/>
      <c r="I897" s="49"/>
      <c r="J897" s="49"/>
      <c r="K897" s="49"/>
      <c r="L897" s="36"/>
      <c r="N897" s="49"/>
      <c r="O897" s="49"/>
      <c r="P897" s="49"/>
    </row>
    <row r="898" ht="24.75" hidden="1" customHeight="1">
      <c r="H898" s="49"/>
      <c r="I898" s="49"/>
      <c r="J898" s="49"/>
      <c r="K898" s="49"/>
      <c r="L898" s="36"/>
      <c r="N898" s="49"/>
      <c r="O898" s="49"/>
      <c r="P898" s="49"/>
    </row>
    <row r="899" ht="24.75" hidden="1" customHeight="1">
      <c r="H899" s="49"/>
      <c r="I899" s="49"/>
      <c r="J899" s="49"/>
      <c r="K899" s="49"/>
      <c r="L899" s="36"/>
      <c r="N899" s="49"/>
      <c r="O899" s="49"/>
      <c r="P899" s="49"/>
    </row>
    <row r="900" ht="24.75" hidden="1" customHeight="1">
      <c r="H900" s="49"/>
      <c r="I900" s="49"/>
      <c r="J900" s="49"/>
      <c r="K900" s="49"/>
      <c r="L900" s="36"/>
      <c r="N900" s="49"/>
      <c r="O900" s="49"/>
      <c r="P900" s="49"/>
    </row>
    <row r="901" ht="24.75" hidden="1" customHeight="1">
      <c r="H901" s="49"/>
      <c r="I901" s="49"/>
      <c r="J901" s="49"/>
      <c r="K901" s="49"/>
      <c r="L901" s="36"/>
      <c r="N901" s="49"/>
      <c r="O901" s="49"/>
      <c r="P901" s="49"/>
    </row>
    <row r="902" ht="24.75" hidden="1" customHeight="1">
      <c r="H902" s="49"/>
      <c r="I902" s="49"/>
      <c r="J902" s="49"/>
      <c r="K902" s="49"/>
      <c r="L902" s="36"/>
      <c r="N902" s="49"/>
      <c r="O902" s="49"/>
      <c r="P902" s="49"/>
    </row>
    <row r="903" ht="24.75" hidden="1" customHeight="1">
      <c r="H903" s="49"/>
      <c r="I903" s="49"/>
      <c r="J903" s="49"/>
      <c r="K903" s="49"/>
      <c r="L903" s="36"/>
      <c r="N903" s="49"/>
      <c r="O903" s="49"/>
      <c r="P903" s="49"/>
    </row>
    <row r="904" ht="24.75" hidden="1" customHeight="1">
      <c r="H904" s="49"/>
      <c r="I904" s="49"/>
      <c r="J904" s="49"/>
      <c r="K904" s="49"/>
      <c r="L904" s="36"/>
      <c r="N904" s="49"/>
      <c r="O904" s="49"/>
      <c r="P904" s="49"/>
    </row>
    <row r="905" ht="24.75" hidden="1" customHeight="1">
      <c r="H905" s="49"/>
      <c r="I905" s="49"/>
      <c r="J905" s="49"/>
      <c r="K905" s="49"/>
      <c r="L905" s="36"/>
      <c r="N905" s="49"/>
      <c r="O905" s="49"/>
      <c r="P905" s="49"/>
    </row>
    <row r="906" ht="24.75" hidden="1" customHeight="1">
      <c r="H906" s="49"/>
      <c r="I906" s="49"/>
      <c r="J906" s="49"/>
      <c r="K906" s="49"/>
      <c r="L906" s="36"/>
      <c r="N906" s="49"/>
      <c r="O906" s="49"/>
      <c r="P906" s="49"/>
    </row>
    <row r="907" ht="24.75" hidden="1" customHeight="1">
      <c r="H907" s="49"/>
      <c r="I907" s="49"/>
      <c r="J907" s="49"/>
      <c r="K907" s="49"/>
      <c r="L907" s="36"/>
      <c r="N907" s="49"/>
      <c r="O907" s="49"/>
      <c r="P907" s="49"/>
    </row>
    <row r="908" ht="24.75" hidden="1" customHeight="1">
      <c r="H908" s="49"/>
      <c r="I908" s="49"/>
      <c r="J908" s="49"/>
      <c r="K908" s="49"/>
      <c r="L908" s="36"/>
      <c r="N908" s="49"/>
      <c r="O908" s="49"/>
      <c r="P908" s="49"/>
    </row>
    <row r="909" ht="24.75" hidden="1" customHeight="1">
      <c r="H909" s="49"/>
      <c r="I909" s="49"/>
      <c r="J909" s="49"/>
      <c r="K909" s="49"/>
      <c r="L909" s="36"/>
      <c r="N909" s="49"/>
      <c r="O909" s="49"/>
      <c r="P909" s="49"/>
    </row>
    <row r="910" ht="24.75" hidden="1" customHeight="1">
      <c r="H910" s="49"/>
      <c r="I910" s="49"/>
      <c r="J910" s="49"/>
      <c r="K910" s="49"/>
      <c r="L910" s="36"/>
      <c r="N910" s="49"/>
      <c r="O910" s="49"/>
      <c r="P910" s="49"/>
    </row>
    <row r="911" ht="24.75" hidden="1" customHeight="1">
      <c r="H911" s="49"/>
      <c r="I911" s="49"/>
      <c r="J911" s="49"/>
      <c r="K911" s="49"/>
      <c r="L911" s="36"/>
      <c r="N911" s="49"/>
      <c r="O911" s="49"/>
      <c r="P911" s="49"/>
    </row>
    <row r="912" ht="24.75" hidden="1" customHeight="1">
      <c r="H912" s="49"/>
      <c r="I912" s="49"/>
      <c r="J912" s="49"/>
      <c r="K912" s="49"/>
      <c r="L912" s="36"/>
      <c r="N912" s="49"/>
      <c r="O912" s="49"/>
      <c r="P912" s="49"/>
    </row>
    <row r="913" ht="24.75" hidden="1" customHeight="1">
      <c r="H913" s="49"/>
      <c r="I913" s="49"/>
      <c r="J913" s="49"/>
      <c r="K913" s="49"/>
      <c r="L913" s="36"/>
      <c r="N913" s="49"/>
      <c r="O913" s="49"/>
      <c r="P913" s="49"/>
    </row>
    <row r="914" ht="24.75" hidden="1" customHeight="1">
      <c r="H914" s="49"/>
      <c r="I914" s="49"/>
      <c r="J914" s="49"/>
      <c r="K914" s="49"/>
      <c r="L914" s="36"/>
      <c r="N914" s="49"/>
      <c r="O914" s="49"/>
      <c r="P914" s="49"/>
    </row>
    <row r="915" ht="24.75" hidden="1" customHeight="1">
      <c r="H915" s="49"/>
      <c r="I915" s="49"/>
      <c r="J915" s="49"/>
      <c r="K915" s="49"/>
      <c r="L915" s="36"/>
      <c r="N915" s="49"/>
      <c r="O915" s="49"/>
      <c r="P915" s="49"/>
    </row>
    <row r="916" ht="24.75" hidden="1" customHeight="1">
      <c r="H916" s="49"/>
      <c r="I916" s="49"/>
      <c r="J916" s="49"/>
      <c r="K916" s="49"/>
      <c r="L916" s="36"/>
      <c r="N916" s="49"/>
      <c r="O916" s="49"/>
      <c r="P916" s="49"/>
    </row>
    <row r="917" ht="24.75" hidden="1" customHeight="1">
      <c r="H917" s="49"/>
      <c r="I917" s="49"/>
      <c r="J917" s="49"/>
      <c r="K917" s="49"/>
      <c r="L917" s="36"/>
      <c r="N917" s="49"/>
      <c r="O917" s="49"/>
      <c r="P917" s="49"/>
    </row>
    <row r="918" ht="24.75" hidden="1" customHeight="1">
      <c r="H918" s="49"/>
      <c r="I918" s="49"/>
      <c r="J918" s="49"/>
      <c r="K918" s="49"/>
      <c r="L918" s="36"/>
      <c r="N918" s="49"/>
      <c r="O918" s="49"/>
      <c r="P918" s="49"/>
    </row>
    <row r="919" ht="24.75" hidden="1" customHeight="1">
      <c r="H919" s="49"/>
      <c r="I919" s="49"/>
      <c r="J919" s="49"/>
      <c r="K919" s="49"/>
      <c r="L919" s="36"/>
      <c r="N919" s="49"/>
      <c r="O919" s="49"/>
      <c r="P919" s="49"/>
    </row>
    <row r="920" ht="24.75" hidden="1" customHeight="1">
      <c r="H920" s="49"/>
      <c r="I920" s="49"/>
      <c r="J920" s="49"/>
      <c r="K920" s="49"/>
      <c r="L920" s="36"/>
      <c r="N920" s="49"/>
      <c r="O920" s="49"/>
      <c r="P920" s="49"/>
    </row>
    <row r="921" ht="24.75" hidden="1" customHeight="1">
      <c r="H921" s="49"/>
      <c r="I921" s="49"/>
      <c r="J921" s="49"/>
      <c r="K921" s="49"/>
      <c r="L921" s="36"/>
      <c r="N921" s="49"/>
      <c r="O921" s="49"/>
      <c r="P921" s="49"/>
    </row>
    <row r="922" ht="24.75" hidden="1" customHeight="1">
      <c r="H922" s="49"/>
      <c r="I922" s="49"/>
      <c r="J922" s="49"/>
      <c r="K922" s="49"/>
      <c r="L922" s="36"/>
      <c r="N922" s="49"/>
      <c r="O922" s="49"/>
      <c r="P922" s="49"/>
    </row>
    <row r="923" ht="24.75" hidden="1" customHeight="1">
      <c r="H923" s="49"/>
      <c r="I923" s="49"/>
      <c r="J923" s="49"/>
      <c r="K923" s="49"/>
      <c r="L923" s="36"/>
      <c r="N923" s="49"/>
      <c r="O923" s="49"/>
      <c r="P923" s="49"/>
    </row>
    <row r="924" ht="24.75" hidden="1" customHeight="1">
      <c r="H924" s="49"/>
      <c r="I924" s="49"/>
      <c r="J924" s="49"/>
      <c r="K924" s="49"/>
      <c r="L924" s="36"/>
      <c r="N924" s="49"/>
      <c r="O924" s="49"/>
      <c r="P924" s="49"/>
    </row>
    <row r="925" ht="24.75" hidden="1" customHeight="1">
      <c r="H925" s="49"/>
      <c r="I925" s="49"/>
      <c r="J925" s="49"/>
      <c r="K925" s="49"/>
      <c r="L925" s="36"/>
      <c r="N925" s="49"/>
      <c r="O925" s="49"/>
      <c r="P925" s="49"/>
    </row>
    <row r="926" ht="24.75" hidden="1" customHeight="1">
      <c r="H926" s="49"/>
      <c r="I926" s="49"/>
      <c r="J926" s="49"/>
      <c r="K926" s="49"/>
      <c r="L926" s="36"/>
      <c r="N926" s="49"/>
      <c r="O926" s="49"/>
      <c r="P926" s="49"/>
    </row>
    <row r="927" ht="24.75" hidden="1" customHeight="1">
      <c r="H927" s="49"/>
      <c r="I927" s="49"/>
      <c r="J927" s="49"/>
      <c r="K927" s="49"/>
      <c r="L927" s="36"/>
      <c r="N927" s="49"/>
      <c r="O927" s="49"/>
      <c r="P927" s="49"/>
    </row>
    <row r="928" ht="24.75" hidden="1" customHeight="1">
      <c r="H928" s="49"/>
      <c r="I928" s="49"/>
      <c r="J928" s="49"/>
      <c r="K928" s="49"/>
      <c r="L928" s="36"/>
      <c r="N928" s="49"/>
      <c r="O928" s="49"/>
      <c r="P928" s="49"/>
    </row>
    <row r="929" ht="24.75" hidden="1" customHeight="1">
      <c r="H929" s="49"/>
      <c r="I929" s="49"/>
      <c r="J929" s="49"/>
      <c r="K929" s="49"/>
      <c r="L929" s="36"/>
      <c r="N929" s="49"/>
      <c r="O929" s="49"/>
      <c r="P929" s="49"/>
    </row>
    <row r="930" ht="24.75" hidden="1" customHeight="1">
      <c r="H930" s="49"/>
      <c r="I930" s="49"/>
      <c r="J930" s="49"/>
      <c r="K930" s="49"/>
      <c r="L930" s="36"/>
      <c r="N930" s="49"/>
      <c r="O930" s="49"/>
      <c r="P930" s="49"/>
    </row>
    <row r="931" ht="24.75" hidden="1" customHeight="1">
      <c r="H931" s="49"/>
      <c r="I931" s="49"/>
      <c r="J931" s="49"/>
      <c r="K931" s="49"/>
      <c r="L931" s="36"/>
      <c r="N931" s="49"/>
      <c r="O931" s="49"/>
      <c r="P931" s="49"/>
    </row>
    <row r="932" ht="24.75" hidden="1" customHeight="1">
      <c r="H932" s="49"/>
      <c r="I932" s="49"/>
      <c r="J932" s="49"/>
      <c r="K932" s="49"/>
      <c r="L932" s="36"/>
      <c r="N932" s="49"/>
      <c r="O932" s="49"/>
      <c r="P932" s="49"/>
    </row>
    <row r="933" ht="24.75" hidden="1" customHeight="1">
      <c r="H933" s="49"/>
      <c r="I933" s="49"/>
      <c r="J933" s="49"/>
      <c r="K933" s="49"/>
      <c r="L933" s="36"/>
      <c r="N933" s="49"/>
      <c r="O933" s="49"/>
      <c r="P933" s="49"/>
    </row>
    <row r="934" ht="24.75" hidden="1" customHeight="1">
      <c r="H934" s="49"/>
      <c r="I934" s="49"/>
      <c r="J934" s="49"/>
      <c r="K934" s="49"/>
      <c r="L934" s="36"/>
      <c r="N934" s="49"/>
      <c r="O934" s="49"/>
      <c r="P934" s="49"/>
    </row>
    <row r="935" ht="24.75" hidden="1" customHeight="1">
      <c r="H935" s="49"/>
      <c r="I935" s="49"/>
      <c r="J935" s="49"/>
      <c r="K935" s="49"/>
      <c r="L935" s="36"/>
      <c r="N935" s="49"/>
      <c r="O935" s="49"/>
      <c r="P935" s="49"/>
    </row>
    <row r="936" ht="24.75" hidden="1" customHeight="1">
      <c r="H936" s="49"/>
      <c r="I936" s="49"/>
      <c r="J936" s="49"/>
      <c r="K936" s="49"/>
      <c r="L936" s="36"/>
      <c r="N936" s="49"/>
      <c r="O936" s="49"/>
      <c r="P936" s="49"/>
    </row>
    <row r="937" ht="24.75" hidden="1" customHeight="1">
      <c r="H937" s="49"/>
      <c r="I937" s="49"/>
      <c r="J937" s="49"/>
      <c r="K937" s="49"/>
      <c r="L937" s="36"/>
      <c r="N937" s="49"/>
      <c r="O937" s="49"/>
      <c r="P937" s="49"/>
    </row>
    <row r="938" ht="24.75" hidden="1" customHeight="1">
      <c r="H938" s="49"/>
      <c r="I938" s="49"/>
      <c r="J938" s="49"/>
      <c r="K938" s="49"/>
      <c r="L938" s="36"/>
      <c r="N938" s="49"/>
      <c r="O938" s="49"/>
      <c r="P938" s="49"/>
    </row>
    <row r="939" ht="24.75" hidden="1" customHeight="1">
      <c r="H939" s="49"/>
      <c r="I939" s="49"/>
      <c r="J939" s="49"/>
      <c r="K939" s="49"/>
      <c r="L939" s="36"/>
      <c r="N939" s="49"/>
      <c r="O939" s="49"/>
      <c r="P939" s="49"/>
    </row>
    <row r="940" ht="24.75" hidden="1" customHeight="1">
      <c r="H940" s="49"/>
      <c r="I940" s="49"/>
      <c r="J940" s="49"/>
      <c r="K940" s="49"/>
      <c r="L940" s="36"/>
      <c r="N940" s="49"/>
      <c r="O940" s="49"/>
      <c r="P940" s="49"/>
    </row>
    <row r="941" ht="24.75" hidden="1" customHeight="1">
      <c r="H941" s="49"/>
      <c r="I941" s="49"/>
      <c r="J941" s="49"/>
      <c r="K941" s="49"/>
      <c r="L941" s="36"/>
      <c r="N941" s="49"/>
      <c r="O941" s="49"/>
      <c r="P941" s="49"/>
    </row>
    <row r="942" ht="24.75" hidden="1" customHeight="1">
      <c r="H942" s="49"/>
      <c r="I942" s="49"/>
      <c r="J942" s="49"/>
      <c r="K942" s="49"/>
      <c r="L942" s="36"/>
      <c r="N942" s="49"/>
      <c r="O942" s="49"/>
      <c r="P942" s="49"/>
    </row>
    <row r="943" ht="24.75" hidden="1" customHeight="1">
      <c r="H943" s="49"/>
      <c r="I943" s="49"/>
      <c r="J943" s="49"/>
      <c r="K943" s="49"/>
      <c r="L943" s="36"/>
      <c r="N943" s="49"/>
      <c r="O943" s="49"/>
      <c r="P943" s="49"/>
    </row>
    <row r="944" ht="24.75" hidden="1" customHeight="1">
      <c r="H944" s="49"/>
      <c r="I944" s="49"/>
      <c r="J944" s="49"/>
      <c r="K944" s="49"/>
      <c r="L944" s="36"/>
      <c r="N944" s="49"/>
      <c r="O944" s="49"/>
      <c r="P944" s="49"/>
    </row>
    <row r="945" ht="24.75" hidden="1" customHeight="1">
      <c r="H945" s="49"/>
      <c r="I945" s="49"/>
      <c r="J945" s="49"/>
      <c r="K945" s="49"/>
      <c r="L945" s="36"/>
      <c r="N945" s="49"/>
      <c r="O945" s="49"/>
      <c r="P945" s="49"/>
    </row>
    <row r="946" ht="24.75" hidden="1" customHeight="1">
      <c r="H946" s="49"/>
      <c r="I946" s="49"/>
      <c r="J946" s="49"/>
      <c r="K946" s="49"/>
      <c r="L946" s="36"/>
      <c r="N946" s="49"/>
      <c r="O946" s="49"/>
      <c r="P946" s="49"/>
    </row>
    <row r="947" ht="24.75" hidden="1" customHeight="1">
      <c r="H947" s="49"/>
      <c r="I947" s="49"/>
      <c r="J947" s="49"/>
      <c r="K947" s="49"/>
      <c r="L947" s="36"/>
      <c r="N947" s="49"/>
      <c r="O947" s="49"/>
      <c r="P947" s="49"/>
    </row>
    <row r="948" ht="24.75" hidden="1" customHeight="1">
      <c r="H948" s="49"/>
      <c r="I948" s="49"/>
      <c r="J948" s="49"/>
      <c r="K948" s="49"/>
      <c r="L948" s="36"/>
      <c r="N948" s="49"/>
      <c r="O948" s="49"/>
      <c r="P948" s="49"/>
    </row>
    <row r="949" ht="24.75" hidden="1" customHeight="1">
      <c r="H949" s="49"/>
      <c r="I949" s="49"/>
      <c r="J949" s="49"/>
      <c r="K949" s="49"/>
      <c r="L949" s="36"/>
      <c r="N949" s="49"/>
      <c r="O949" s="49"/>
      <c r="P949" s="49"/>
    </row>
    <row r="950" ht="24.75" hidden="1" customHeight="1">
      <c r="H950" s="49"/>
      <c r="I950" s="49"/>
      <c r="J950" s="49"/>
      <c r="K950" s="49"/>
      <c r="L950" s="36"/>
      <c r="N950" s="49"/>
      <c r="O950" s="49"/>
      <c r="P950" s="49"/>
    </row>
    <row r="951" ht="24.75" hidden="1" customHeight="1">
      <c r="H951" s="49"/>
      <c r="I951" s="49"/>
      <c r="J951" s="49"/>
      <c r="K951" s="49"/>
      <c r="L951" s="36"/>
      <c r="N951" s="49"/>
      <c r="O951" s="49"/>
      <c r="P951" s="49"/>
    </row>
    <row r="952" ht="24.75" hidden="1" customHeight="1">
      <c r="H952" s="49"/>
      <c r="I952" s="49"/>
      <c r="J952" s="49"/>
      <c r="K952" s="49"/>
      <c r="L952" s="36"/>
      <c r="N952" s="49"/>
      <c r="O952" s="49"/>
      <c r="P952" s="49"/>
    </row>
    <row r="953" ht="24.75" hidden="1" customHeight="1">
      <c r="H953" s="49"/>
      <c r="I953" s="49"/>
      <c r="J953" s="49"/>
      <c r="K953" s="49"/>
      <c r="L953" s="36"/>
      <c r="N953" s="49"/>
      <c r="O953" s="49"/>
      <c r="P953" s="49"/>
    </row>
    <row r="954" ht="24.75" hidden="1" customHeight="1">
      <c r="H954" s="49"/>
      <c r="I954" s="49"/>
      <c r="J954" s="49"/>
      <c r="K954" s="49"/>
      <c r="L954" s="36"/>
      <c r="N954" s="49"/>
      <c r="O954" s="49"/>
      <c r="P954" s="49"/>
    </row>
    <row r="955" ht="24.75" hidden="1" customHeight="1">
      <c r="H955" s="49"/>
      <c r="I955" s="49"/>
      <c r="J955" s="49"/>
      <c r="K955" s="49"/>
      <c r="L955" s="36"/>
      <c r="N955" s="49"/>
      <c r="O955" s="49"/>
      <c r="P955" s="49"/>
    </row>
    <row r="956" ht="24.75" hidden="1" customHeight="1">
      <c r="H956" s="49"/>
      <c r="I956" s="49"/>
      <c r="J956" s="49"/>
      <c r="K956" s="49"/>
      <c r="L956" s="36"/>
      <c r="N956" s="49"/>
      <c r="O956" s="49"/>
      <c r="P956" s="49"/>
    </row>
    <row r="957" ht="24.75" hidden="1" customHeight="1">
      <c r="H957" s="49"/>
      <c r="I957" s="49"/>
      <c r="J957" s="49"/>
      <c r="K957" s="49"/>
      <c r="L957" s="36"/>
      <c r="N957" s="49"/>
      <c r="O957" s="49"/>
      <c r="P957" s="49"/>
    </row>
    <row r="958" ht="24.75" hidden="1" customHeight="1">
      <c r="H958" s="49"/>
      <c r="I958" s="49"/>
      <c r="J958" s="49"/>
      <c r="K958" s="49"/>
      <c r="L958" s="36"/>
      <c r="N958" s="49"/>
      <c r="O958" s="49"/>
      <c r="P958" s="49"/>
    </row>
    <row r="959" ht="24.75" hidden="1" customHeight="1">
      <c r="H959" s="49"/>
      <c r="I959" s="49"/>
      <c r="J959" s="49"/>
      <c r="K959" s="49"/>
      <c r="L959" s="36"/>
      <c r="N959" s="49"/>
      <c r="O959" s="49"/>
      <c r="P959" s="49"/>
    </row>
    <row r="960" ht="24.75" hidden="1" customHeight="1">
      <c r="H960" s="49"/>
      <c r="I960" s="49"/>
      <c r="J960" s="49"/>
      <c r="K960" s="49"/>
      <c r="L960" s="36"/>
      <c r="N960" s="49"/>
      <c r="O960" s="49"/>
      <c r="P960" s="49"/>
    </row>
    <row r="961" ht="24.75" hidden="1" customHeight="1">
      <c r="H961" s="49"/>
      <c r="I961" s="49"/>
      <c r="J961" s="49"/>
      <c r="K961" s="49"/>
      <c r="L961" s="36"/>
      <c r="N961" s="49"/>
      <c r="O961" s="49"/>
      <c r="P961" s="49"/>
    </row>
    <row r="962" ht="24.75" hidden="1" customHeight="1">
      <c r="H962" s="49"/>
      <c r="I962" s="49"/>
      <c r="J962" s="49"/>
      <c r="K962" s="49"/>
      <c r="L962" s="36"/>
      <c r="N962" s="49"/>
      <c r="O962" s="49"/>
      <c r="P962" s="49"/>
    </row>
    <row r="963" ht="24.75" hidden="1" customHeight="1">
      <c r="H963" s="49"/>
      <c r="I963" s="49"/>
      <c r="J963" s="49"/>
      <c r="K963" s="49"/>
      <c r="L963" s="36"/>
      <c r="N963" s="49"/>
      <c r="O963" s="49"/>
      <c r="P963" s="49"/>
    </row>
    <row r="964" ht="24.75" hidden="1" customHeight="1">
      <c r="H964" s="49"/>
      <c r="I964" s="49"/>
      <c r="J964" s="49"/>
      <c r="K964" s="49"/>
      <c r="L964" s="36"/>
      <c r="N964" s="49"/>
      <c r="O964" s="49"/>
      <c r="P964" s="49"/>
    </row>
    <row r="965" ht="24.75" hidden="1" customHeight="1">
      <c r="H965" s="49"/>
      <c r="I965" s="49"/>
      <c r="J965" s="49"/>
      <c r="K965" s="49"/>
      <c r="L965" s="36"/>
      <c r="N965" s="49"/>
      <c r="O965" s="49"/>
      <c r="P965" s="49"/>
    </row>
    <row r="966" ht="24.75" hidden="1" customHeight="1">
      <c r="H966" s="49"/>
      <c r="I966" s="49"/>
      <c r="J966" s="49"/>
      <c r="K966" s="49"/>
      <c r="L966" s="36"/>
      <c r="N966" s="49"/>
      <c r="O966" s="49"/>
      <c r="P966" s="49"/>
    </row>
    <row r="967" ht="24.75" hidden="1" customHeight="1">
      <c r="H967" s="49"/>
      <c r="I967" s="49"/>
      <c r="J967" s="49"/>
      <c r="K967" s="49"/>
      <c r="L967" s="36"/>
      <c r="N967" s="49"/>
      <c r="O967" s="49"/>
      <c r="P967" s="49"/>
    </row>
    <row r="968" ht="24.75" hidden="1" customHeight="1">
      <c r="H968" s="49"/>
      <c r="I968" s="49"/>
      <c r="J968" s="49"/>
      <c r="K968" s="49"/>
      <c r="L968" s="36"/>
      <c r="N968" s="49"/>
      <c r="O968" s="49"/>
      <c r="P968" s="49"/>
    </row>
    <row r="969" ht="24.75" hidden="1" customHeight="1">
      <c r="H969" s="49"/>
      <c r="I969" s="49"/>
      <c r="J969" s="49"/>
      <c r="K969" s="49"/>
      <c r="L969" s="36"/>
      <c r="N969" s="49"/>
      <c r="O969" s="49"/>
      <c r="P969" s="49"/>
    </row>
    <row r="970" ht="24.75" hidden="1" customHeight="1">
      <c r="H970" s="49"/>
      <c r="I970" s="49"/>
      <c r="J970" s="49"/>
      <c r="K970" s="49"/>
      <c r="L970" s="36"/>
      <c r="N970" s="49"/>
      <c r="O970" s="49"/>
      <c r="P970" s="49"/>
    </row>
    <row r="971" ht="24.75" hidden="1" customHeight="1">
      <c r="H971" s="49"/>
      <c r="I971" s="49"/>
      <c r="J971" s="49"/>
      <c r="K971" s="49"/>
      <c r="L971" s="36"/>
      <c r="N971" s="49"/>
      <c r="O971" s="49"/>
      <c r="P971" s="49"/>
    </row>
    <row r="972" ht="24.75" hidden="1" customHeight="1">
      <c r="H972" s="49"/>
      <c r="I972" s="49"/>
      <c r="J972" s="49"/>
      <c r="K972" s="49"/>
      <c r="L972" s="36"/>
      <c r="N972" s="49"/>
      <c r="O972" s="49"/>
      <c r="P972" s="49"/>
    </row>
    <row r="973" ht="24.75" hidden="1" customHeight="1">
      <c r="H973" s="49"/>
      <c r="I973" s="49"/>
      <c r="J973" s="49"/>
      <c r="K973" s="49"/>
      <c r="L973" s="36"/>
      <c r="N973" s="49"/>
      <c r="O973" s="49"/>
      <c r="P973" s="49"/>
    </row>
    <row r="974" ht="24.75" hidden="1" customHeight="1">
      <c r="H974" s="49"/>
      <c r="I974" s="49"/>
      <c r="J974" s="49"/>
      <c r="K974" s="49"/>
      <c r="L974" s="36"/>
      <c r="N974" s="49"/>
      <c r="O974" s="49"/>
      <c r="P974" s="49"/>
    </row>
    <row r="975" ht="24.75" hidden="1" customHeight="1">
      <c r="H975" s="49"/>
      <c r="I975" s="49"/>
      <c r="J975" s="49"/>
      <c r="K975" s="49"/>
      <c r="L975" s="36"/>
      <c r="N975" s="49"/>
      <c r="O975" s="49"/>
      <c r="P975" s="49"/>
    </row>
    <row r="976" ht="24.75" hidden="1" customHeight="1">
      <c r="H976" s="49"/>
      <c r="I976" s="49"/>
      <c r="J976" s="49"/>
      <c r="K976" s="49"/>
      <c r="L976" s="36"/>
      <c r="N976" s="49"/>
      <c r="O976" s="49"/>
      <c r="P976" s="49"/>
    </row>
    <row r="977" ht="24.75" hidden="1" customHeight="1">
      <c r="H977" s="49"/>
      <c r="I977" s="49"/>
      <c r="J977" s="49"/>
      <c r="K977" s="49"/>
      <c r="L977" s="36"/>
      <c r="N977" s="49"/>
      <c r="O977" s="49"/>
      <c r="P977" s="49"/>
    </row>
    <row r="978" ht="24.75" hidden="1" customHeight="1">
      <c r="H978" s="49"/>
      <c r="I978" s="49"/>
      <c r="J978" s="49"/>
      <c r="K978" s="49"/>
      <c r="L978" s="36"/>
      <c r="N978" s="49"/>
      <c r="O978" s="49"/>
      <c r="P978" s="49"/>
    </row>
    <row r="979" ht="24.75" hidden="1" customHeight="1">
      <c r="H979" s="49"/>
      <c r="I979" s="49"/>
      <c r="J979" s="49"/>
      <c r="K979" s="49"/>
      <c r="L979" s="36"/>
      <c r="N979" s="49"/>
      <c r="O979" s="49"/>
      <c r="P979" s="49"/>
    </row>
    <row r="980" ht="24.75" hidden="1" customHeight="1">
      <c r="H980" s="49"/>
      <c r="I980" s="49"/>
      <c r="J980" s="49"/>
      <c r="K980" s="49"/>
      <c r="L980" s="36"/>
      <c r="N980" s="49"/>
      <c r="O980" s="49"/>
      <c r="P980" s="49"/>
    </row>
    <row r="981" ht="24.75" hidden="1" customHeight="1">
      <c r="H981" s="49"/>
      <c r="I981" s="49"/>
      <c r="J981" s="49"/>
      <c r="K981" s="49"/>
      <c r="L981" s="36"/>
      <c r="N981" s="49"/>
      <c r="O981" s="49"/>
      <c r="P981" s="49"/>
    </row>
    <row r="982" ht="24.75" hidden="1" customHeight="1">
      <c r="H982" s="49"/>
      <c r="I982" s="49"/>
      <c r="J982" s="49"/>
      <c r="K982" s="49"/>
      <c r="L982" s="36"/>
      <c r="N982" s="49"/>
      <c r="O982" s="49"/>
      <c r="P982" s="49"/>
    </row>
    <row r="983" ht="24.75" hidden="1" customHeight="1">
      <c r="H983" s="49"/>
      <c r="I983" s="49"/>
      <c r="J983" s="49"/>
      <c r="K983" s="49"/>
      <c r="L983" s="36"/>
      <c r="N983" s="49"/>
      <c r="O983" s="49"/>
      <c r="P983" s="49"/>
    </row>
    <row r="984" ht="24.75" hidden="1" customHeight="1">
      <c r="H984" s="49"/>
      <c r="I984" s="49"/>
      <c r="J984" s="49"/>
      <c r="K984" s="49"/>
      <c r="L984" s="36"/>
      <c r="N984" s="49"/>
      <c r="O984" s="49"/>
      <c r="P984" s="49"/>
    </row>
    <row r="985" ht="24.75" hidden="1" customHeight="1">
      <c r="H985" s="49"/>
      <c r="I985" s="49"/>
      <c r="J985" s="49"/>
      <c r="K985" s="49"/>
      <c r="L985" s="36"/>
      <c r="N985" s="49"/>
      <c r="O985" s="49"/>
      <c r="P985" s="49"/>
    </row>
    <row r="986" ht="24.75" hidden="1" customHeight="1">
      <c r="H986" s="49"/>
      <c r="I986" s="49"/>
      <c r="J986" s="49"/>
      <c r="K986" s="49"/>
      <c r="L986" s="36"/>
      <c r="N986" s="49"/>
      <c r="O986" s="49"/>
      <c r="P986" s="49"/>
    </row>
    <row r="987" ht="24.75" hidden="1" customHeight="1">
      <c r="H987" s="49"/>
      <c r="I987" s="49"/>
      <c r="J987" s="49"/>
      <c r="K987" s="49"/>
      <c r="L987" s="36"/>
      <c r="N987" s="49"/>
      <c r="O987" s="49"/>
      <c r="P987" s="49"/>
    </row>
    <row r="988" ht="24.75" hidden="1" customHeight="1">
      <c r="H988" s="49"/>
      <c r="I988" s="49"/>
      <c r="J988" s="49"/>
      <c r="K988" s="49"/>
      <c r="L988" s="36"/>
      <c r="N988" s="49"/>
      <c r="O988" s="49"/>
      <c r="P988" s="49"/>
    </row>
    <row r="989" ht="24.75" hidden="1" customHeight="1">
      <c r="H989" s="49"/>
      <c r="I989" s="49"/>
      <c r="J989" s="49"/>
      <c r="K989" s="49"/>
      <c r="L989" s="36"/>
      <c r="N989" s="49"/>
      <c r="O989" s="49"/>
      <c r="P989" s="49"/>
    </row>
    <row r="990" ht="24.75" hidden="1" customHeight="1">
      <c r="H990" s="49"/>
      <c r="I990" s="49"/>
      <c r="J990" s="49"/>
      <c r="K990" s="49"/>
      <c r="L990" s="36"/>
      <c r="N990" s="49"/>
      <c r="O990" s="49"/>
      <c r="P990" s="49"/>
    </row>
    <row r="991" ht="24.75" hidden="1" customHeight="1">
      <c r="H991" s="49"/>
      <c r="I991" s="49"/>
      <c r="J991" s="49"/>
      <c r="K991" s="49"/>
      <c r="L991" s="36"/>
      <c r="N991" s="49"/>
      <c r="O991" s="49"/>
      <c r="P991" s="49"/>
    </row>
    <row r="992" ht="24.75" hidden="1" customHeight="1">
      <c r="H992" s="49"/>
      <c r="I992" s="49"/>
      <c r="J992" s="49"/>
      <c r="K992" s="49"/>
      <c r="L992" s="36"/>
      <c r="N992" s="49"/>
      <c r="O992" s="49"/>
      <c r="P992" s="49"/>
    </row>
    <row r="993" ht="24.75" hidden="1" customHeight="1">
      <c r="H993" s="49"/>
      <c r="I993" s="49"/>
      <c r="J993" s="49"/>
      <c r="K993" s="49"/>
      <c r="L993" s="36"/>
      <c r="N993" s="49"/>
      <c r="O993" s="49"/>
      <c r="P993" s="49"/>
    </row>
    <row r="994" ht="24.75" hidden="1" customHeight="1">
      <c r="H994" s="49"/>
      <c r="I994" s="49"/>
      <c r="J994" s="49"/>
      <c r="K994" s="49"/>
      <c r="L994" s="36"/>
      <c r="N994" s="49"/>
      <c r="O994" s="49"/>
      <c r="P994" s="49"/>
    </row>
    <row r="995" ht="24.75" hidden="1" customHeight="1">
      <c r="H995" s="49"/>
      <c r="I995" s="49"/>
      <c r="J995" s="49"/>
      <c r="K995" s="49"/>
      <c r="L995" s="36"/>
      <c r="N995" s="49"/>
      <c r="O995" s="49"/>
      <c r="P995" s="49"/>
    </row>
    <row r="996" ht="24.75" hidden="1" customHeight="1">
      <c r="H996" s="49"/>
      <c r="I996" s="49"/>
      <c r="J996" s="49"/>
      <c r="K996" s="49"/>
      <c r="L996" s="36"/>
      <c r="N996" s="49"/>
      <c r="O996" s="49"/>
      <c r="P996" s="49"/>
    </row>
    <row r="997" ht="24.75" hidden="1" customHeight="1">
      <c r="H997" s="49"/>
      <c r="I997" s="49"/>
      <c r="J997" s="49"/>
      <c r="K997" s="49"/>
      <c r="L997" s="36"/>
      <c r="N997" s="49"/>
      <c r="O997" s="49"/>
      <c r="P997" s="49"/>
    </row>
    <row r="998" ht="24.75" hidden="1" customHeight="1">
      <c r="H998" s="49"/>
      <c r="I998" s="49"/>
      <c r="J998" s="49"/>
      <c r="K998" s="49"/>
      <c r="L998" s="36"/>
      <c r="N998" s="49"/>
      <c r="O998" s="49"/>
      <c r="P998" s="49"/>
    </row>
    <row r="999" ht="24.75" hidden="1" customHeight="1">
      <c r="H999" s="49"/>
      <c r="I999" s="49"/>
      <c r="J999" s="49"/>
      <c r="K999" s="49"/>
      <c r="L999" s="36"/>
      <c r="N999" s="49"/>
      <c r="O999" s="49"/>
      <c r="P999" s="49"/>
    </row>
    <row r="1000" ht="24.75" hidden="1" customHeight="1">
      <c r="H1000" s="49"/>
      <c r="I1000" s="49"/>
      <c r="J1000" s="49"/>
      <c r="K1000" s="49"/>
      <c r="L1000" s="36"/>
      <c r="N1000" s="49"/>
      <c r="O1000" s="49"/>
      <c r="P1000" s="49"/>
    </row>
  </sheetData>
  <autoFilter ref="$A$1:$Q$1000">
    <filterColumn colId="7">
      <colorFilter dxfId="2"/>
    </filterColumn>
  </autoFilter>
  <customSheetViews>
    <customSheetView guid="{840E7FFF-C6FC-44AD-B3DC-0815FDA7AFAA}" filter="1" showAutoFilter="1">
      <autoFilter ref="$A$1:$T$133">
        <filterColumn colId="7">
          <colorFilter dxfId="5"/>
        </filterColumn>
        <filterColumn colId="8">
          <filters>
            <filter val="No"/>
            <filter val="NO"/>
            <filter val="Yes + P"/>
            <filter val="Yes"/>
          </filters>
        </filterColumn>
      </autoFilter>
    </customSheetView>
  </customSheetViews>
  <conditionalFormatting sqref="N6">
    <cfRule type="notContainsBlanks" dxfId="6" priority="1">
      <formula>LEN(TRIM(N6))&gt;0</formula>
    </cfRule>
  </conditionalFormatting>
  <conditionalFormatting sqref="H2:H163">
    <cfRule type="containsText" dxfId="3" priority="2" operator="containsText" text="drivers">
      <formula>NOT(ISERROR(SEARCH(("drivers"),(H2))))</formula>
    </cfRule>
  </conditionalFormatting>
  <conditionalFormatting sqref="H1:H126">
    <cfRule type="containsText" dxfId="6" priority="3" operator="containsText" text="sound/soc/drivers/">
      <formula>NOT(ISERROR(SEARCH(("sound/soc/drivers/"),(H1))))</formula>
    </cfRule>
  </conditionalFormatting>
  <dataValidations>
    <dataValidation type="list" allowBlank="1" sqref="L2:L1000">
      <formula1>Categories!$C$2:$C1000</formula1>
    </dataValidation>
  </dataValidations>
  <hyperlinks>
    <hyperlink r:id="rId1" ref="Q7"/>
    <hyperlink r:id="rId2" ref="Q8"/>
    <hyperlink r:id="rId3" ref="Q9"/>
    <hyperlink r:id="rId4" ref="Q10"/>
    <hyperlink r:id="rId5" ref="Q15"/>
    <hyperlink r:id="rId6" ref="Q16"/>
    <hyperlink r:id="rId7" ref="Q17"/>
    <hyperlink r:id="rId8" ref="Q24"/>
    <hyperlink r:id="rId9" ref="Q26"/>
    <hyperlink r:id="rId10" ref="Q27"/>
    <hyperlink r:id="rId11" ref="Q35"/>
    <hyperlink r:id="rId12" ref="P37"/>
    <hyperlink r:id="rId13" ref="Q50"/>
    <hyperlink r:id="rId14" ref="Q54"/>
    <hyperlink r:id="rId15" ref="Q61"/>
    <hyperlink r:id="rId16" ref="Q62"/>
    <hyperlink r:id="rId17" ref="Q63"/>
    <hyperlink r:id="rId18" ref="Q66"/>
    <hyperlink r:id="rId19" ref="Q74"/>
    <hyperlink r:id="rId20" ref="Q75"/>
    <hyperlink r:id="rId21" ref="Q79"/>
    <hyperlink r:id="rId22" ref="Q80"/>
    <hyperlink r:id="rId23" ref="Q81"/>
    <hyperlink r:id="rId24" ref="Q82"/>
    <hyperlink r:id="rId25" ref="Q83"/>
    <hyperlink r:id="rId26" ref="Q84"/>
    <hyperlink r:id="rId27" ref="P92"/>
    <hyperlink r:id="rId28" ref="Q92"/>
    <hyperlink r:id="rId29" ref="Q116"/>
    <hyperlink r:id="rId30" ref="Q121"/>
    <hyperlink r:id="rId31" ref="Q127"/>
    <hyperlink r:id="rId32" ref="Q133"/>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88"/>
    <col customWidth="1" hidden="1" min="2" max="2" width="9.5"/>
    <col customWidth="1" hidden="1" min="3" max="3" width="10.0"/>
    <col customWidth="1" hidden="1" min="4" max="4" width="18.25"/>
    <col hidden="1" min="5" max="7" width="12.63"/>
    <col customWidth="1" min="8" max="8" width="66.75"/>
    <col customWidth="1" min="9" max="9" width="19.75"/>
    <col customWidth="1" min="10" max="10" width="26.13"/>
    <col customWidth="1" hidden="1" min="11" max="11" width="16.88"/>
    <col customWidth="1" hidden="1" min="12" max="12" width="11.5"/>
    <col customWidth="1" min="13" max="13" width="11.5"/>
    <col customWidth="1" hidden="1" min="14" max="14" width="17.38"/>
    <col customWidth="1" min="15" max="15" width="38.13"/>
  </cols>
  <sheetData>
    <row r="1" ht="28.5" customHeight="1">
      <c r="A1" s="2" t="s">
        <v>78</v>
      </c>
      <c r="B1" s="102" t="s">
        <v>79</v>
      </c>
      <c r="C1" s="102" t="s">
        <v>80</v>
      </c>
      <c r="D1" s="2" t="s">
        <v>81</v>
      </c>
      <c r="E1" s="2" t="s">
        <v>82</v>
      </c>
      <c r="F1" s="2" t="s">
        <v>83</v>
      </c>
      <c r="G1" s="2" t="s">
        <v>84</v>
      </c>
      <c r="H1" s="43" t="s">
        <v>85</v>
      </c>
      <c r="I1" s="2" t="s">
        <v>2668</v>
      </c>
      <c r="J1" s="2" t="s">
        <v>2251</v>
      </c>
      <c r="K1" s="2" t="s">
        <v>2669</v>
      </c>
      <c r="L1" s="43" t="s">
        <v>0</v>
      </c>
      <c r="M1" s="43" t="s">
        <v>2670</v>
      </c>
      <c r="N1" s="43" t="s">
        <v>2671</v>
      </c>
      <c r="O1" s="43" t="s">
        <v>88</v>
      </c>
      <c r="P1" s="2" t="s">
        <v>2672</v>
      </c>
    </row>
    <row r="2" ht="28.5" customHeight="1">
      <c r="A2" s="2" t="s">
        <v>2673</v>
      </c>
      <c r="B2" s="102">
        <v>44089.0</v>
      </c>
      <c r="C2" s="102">
        <v>44969.0</v>
      </c>
      <c r="D2" s="2">
        <v>4.4</v>
      </c>
      <c r="E2" s="13">
        <v>4.0E-4</v>
      </c>
      <c r="H2" s="103" t="s">
        <v>2674</v>
      </c>
      <c r="I2" s="2" t="s">
        <v>1614</v>
      </c>
      <c r="J2" s="2"/>
      <c r="K2" s="2"/>
      <c r="L2" s="49"/>
      <c r="M2" s="49"/>
      <c r="N2" s="43" t="s">
        <v>34</v>
      </c>
      <c r="O2" s="49"/>
    </row>
    <row r="3" ht="28.5" customHeight="1">
      <c r="A3" s="2" t="s">
        <v>2675</v>
      </c>
      <c r="B3" s="102">
        <v>43966.0</v>
      </c>
      <c r="C3" s="102">
        <v>44879.0</v>
      </c>
      <c r="D3" s="2">
        <v>5.3</v>
      </c>
      <c r="E3" s="13">
        <v>5.0E-4</v>
      </c>
      <c r="H3" s="65" t="s">
        <v>2676</v>
      </c>
      <c r="I3" s="2" t="s">
        <v>1614</v>
      </c>
      <c r="J3" s="2"/>
      <c r="K3" s="2"/>
      <c r="L3" s="49"/>
      <c r="M3" s="49"/>
      <c r="N3" s="49"/>
      <c r="O3" s="49"/>
    </row>
    <row r="4" ht="28.5" customHeight="1">
      <c r="A4" s="2" t="s">
        <v>2677</v>
      </c>
      <c r="B4" s="102">
        <v>43867.0</v>
      </c>
      <c r="C4" s="102">
        <v>44770.0</v>
      </c>
      <c r="D4" s="2">
        <v>7.1</v>
      </c>
      <c r="E4" s="13">
        <v>8.0E-4</v>
      </c>
      <c r="H4" s="65" t="s">
        <v>2678</v>
      </c>
      <c r="I4" s="2" t="s">
        <v>1614</v>
      </c>
      <c r="J4" s="2"/>
      <c r="K4" s="2"/>
      <c r="L4" s="49"/>
      <c r="M4" s="49"/>
      <c r="N4" s="49"/>
      <c r="O4" s="49"/>
    </row>
    <row r="5" ht="28.5" customHeight="1">
      <c r="A5" s="2" t="s">
        <v>2679</v>
      </c>
      <c r="B5" s="102">
        <v>43956.0</v>
      </c>
      <c r="C5" s="102">
        <v>43995.0</v>
      </c>
      <c r="D5" s="2">
        <v>4.7</v>
      </c>
      <c r="E5" s="13">
        <v>4.0E-4</v>
      </c>
      <c r="H5" s="43" t="s">
        <v>2680</v>
      </c>
      <c r="I5" s="2" t="s">
        <v>53</v>
      </c>
      <c r="J5" s="2" t="s">
        <v>814</v>
      </c>
      <c r="K5" s="2" t="s">
        <v>14</v>
      </c>
      <c r="L5" s="43" t="s">
        <v>2681</v>
      </c>
      <c r="M5" s="43" t="s">
        <v>2682</v>
      </c>
      <c r="N5" s="43" t="s">
        <v>2426</v>
      </c>
      <c r="O5" s="43" t="s">
        <v>2683</v>
      </c>
      <c r="P5" s="92" t="s">
        <v>2684</v>
      </c>
    </row>
    <row r="6" ht="28.5" customHeight="1">
      <c r="A6" s="2" t="s">
        <v>2685</v>
      </c>
      <c r="B6" s="102">
        <v>43867.0</v>
      </c>
      <c r="C6" s="102">
        <v>44560.0</v>
      </c>
      <c r="D6" s="2">
        <v>5.9</v>
      </c>
      <c r="E6" s="13">
        <v>6.0E-4</v>
      </c>
      <c r="H6" s="43" t="s">
        <v>2686</v>
      </c>
      <c r="I6" s="2" t="s">
        <v>53</v>
      </c>
      <c r="J6" s="2" t="s">
        <v>66</v>
      </c>
      <c r="K6" s="2" t="s">
        <v>26</v>
      </c>
      <c r="L6" s="43" t="s">
        <v>2687</v>
      </c>
      <c r="M6" s="49"/>
      <c r="N6" s="43" t="s">
        <v>25</v>
      </c>
      <c r="O6" s="43" t="s">
        <v>2688</v>
      </c>
      <c r="P6" s="92" t="s">
        <v>2689</v>
      </c>
    </row>
    <row r="7" ht="28.5" customHeight="1">
      <c r="A7" s="2" t="s">
        <v>2690</v>
      </c>
      <c r="B7" s="102">
        <v>44174.0</v>
      </c>
      <c r="C7" s="102">
        <v>44943.0</v>
      </c>
      <c r="D7" s="2">
        <v>7.8</v>
      </c>
      <c r="E7" s="13">
        <v>5.0E-4</v>
      </c>
      <c r="H7" s="43" t="s">
        <v>2691</v>
      </c>
      <c r="I7" s="2" t="s">
        <v>51</v>
      </c>
      <c r="J7" s="2" t="s">
        <v>60</v>
      </c>
      <c r="K7" s="2" t="s">
        <v>14</v>
      </c>
      <c r="L7" s="43" t="s">
        <v>2681</v>
      </c>
      <c r="M7" s="49"/>
      <c r="N7" s="43" t="s">
        <v>2692</v>
      </c>
      <c r="O7" s="43" t="s">
        <v>2693</v>
      </c>
      <c r="P7" s="78" t="s">
        <v>2694</v>
      </c>
    </row>
    <row r="8" ht="28.5" customHeight="1">
      <c r="A8" s="2" t="s">
        <v>2695</v>
      </c>
      <c r="B8" s="102">
        <v>44174.0</v>
      </c>
      <c r="C8" s="102">
        <v>44530.0</v>
      </c>
      <c r="D8" s="2">
        <v>4.4</v>
      </c>
      <c r="E8" s="13">
        <v>6.0E-4</v>
      </c>
      <c r="H8" s="43" t="s">
        <v>2696</v>
      </c>
      <c r="I8" s="2" t="s">
        <v>51</v>
      </c>
      <c r="J8" s="2" t="s">
        <v>60</v>
      </c>
      <c r="K8" s="2" t="s">
        <v>14</v>
      </c>
      <c r="L8" s="43" t="s">
        <v>2681</v>
      </c>
      <c r="M8" s="49"/>
      <c r="N8" s="43" t="s">
        <v>2692</v>
      </c>
      <c r="O8" s="43" t="s">
        <v>2697</v>
      </c>
      <c r="P8" s="92" t="s">
        <v>2698</v>
      </c>
    </row>
    <row r="9" ht="28.5" customHeight="1">
      <c r="A9" s="2" t="s">
        <v>2699</v>
      </c>
      <c r="B9" s="102">
        <v>44180.0</v>
      </c>
      <c r="C9" s="102">
        <v>44945.0</v>
      </c>
      <c r="D9" s="2">
        <v>8.8</v>
      </c>
      <c r="E9" s="13">
        <v>5.0E-4</v>
      </c>
      <c r="H9" s="43" t="s">
        <v>2700</v>
      </c>
      <c r="I9" s="38"/>
      <c r="J9" s="38"/>
    </row>
    <row r="10" ht="28.5" customHeight="1">
      <c r="A10" s="2" t="s">
        <v>2701</v>
      </c>
      <c r="B10" s="102">
        <v>44168.0</v>
      </c>
      <c r="C10" s="102">
        <v>44349.0</v>
      </c>
      <c r="D10" s="2">
        <v>7.8</v>
      </c>
      <c r="E10" s="13">
        <v>9.0E-4</v>
      </c>
      <c r="H10" s="43" t="s">
        <v>2702</v>
      </c>
      <c r="I10" s="38"/>
      <c r="J10" s="38"/>
    </row>
    <row r="11" ht="28.5" customHeight="1">
      <c r="A11" s="2" t="s">
        <v>2703</v>
      </c>
      <c r="B11" s="102">
        <v>44163.0</v>
      </c>
      <c r="C11" s="102">
        <v>44670.0</v>
      </c>
      <c r="D11" s="2">
        <v>3.6</v>
      </c>
      <c r="E11" s="13">
        <v>6.0E-4</v>
      </c>
      <c r="H11" s="43" t="s">
        <v>2704</v>
      </c>
      <c r="I11" s="38"/>
      <c r="J11" s="38"/>
    </row>
    <row r="12" ht="28.5" customHeight="1">
      <c r="A12" s="2" t="s">
        <v>2705</v>
      </c>
      <c r="B12" s="102">
        <v>44163.0</v>
      </c>
      <c r="C12" s="102">
        <v>44167.0</v>
      </c>
      <c r="D12" s="2">
        <v>6.5</v>
      </c>
      <c r="E12" s="13">
        <v>5.0E-4</v>
      </c>
      <c r="H12" s="43" t="s">
        <v>2706</v>
      </c>
      <c r="I12" s="38"/>
      <c r="J12" s="38"/>
    </row>
    <row r="13" ht="28.5" customHeight="1">
      <c r="A13" s="2" t="s">
        <v>2707</v>
      </c>
      <c r="B13" s="102">
        <v>44163.0</v>
      </c>
      <c r="C13" s="102">
        <v>44840.0</v>
      </c>
      <c r="D13" s="2">
        <v>4.7</v>
      </c>
      <c r="E13" s="13">
        <v>7.0E-4</v>
      </c>
      <c r="H13" s="43" t="s">
        <v>2708</v>
      </c>
      <c r="I13" s="38"/>
      <c r="J13" s="38"/>
    </row>
    <row r="14" ht="28.5" customHeight="1">
      <c r="A14" s="2" t="s">
        <v>2709</v>
      </c>
      <c r="B14" s="102">
        <v>44163.0</v>
      </c>
      <c r="C14" s="102">
        <v>44167.0</v>
      </c>
      <c r="D14" s="2">
        <v>3.3</v>
      </c>
      <c r="E14" s="13">
        <v>6.0E-4</v>
      </c>
      <c r="H14" s="43" t="s">
        <v>2710</v>
      </c>
      <c r="I14" s="38"/>
      <c r="J14" s="38"/>
    </row>
    <row r="15" ht="28.5" customHeight="1">
      <c r="A15" s="2" t="s">
        <v>2711</v>
      </c>
      <c r="B15" s="102">
        <v>44163.0</v>
      </c>
      <c r="C15" s="102">
        <v>44853.0</v>
      </c>
      <c r="D15" s="2">
        <v>7.0</v>
      </c>
      <c r="E15" s="13">
        <v>8.0E-4</v>
      </c>
      <c r="H15" s="43" t="s">
        <v>2712</v>
      </c>
      <c r="I15" s="38"/>
      <c r="J15" s="38"/>
    </row>
    <row r="16" ht="28.5" customHeight="1">
      <c r="A16" s="2" t="s">
        <v>2713</v>
      </c>
      <c r="B16" s="102">
        <v>44163.0</v>
      </c>
      <c r="C16" s="102">
        <v>45135.0</v>
      </c>
      <c r="D16" s="2">
        <v>7.0</v>
      </c>
      <c r="E16" s="13">
        <v>7.0E-4</v>
      </c>
      <c r="H16" s="43" t="s">
        <v>2714</v>
      </c>
      <c r="I16" s="38"/>
      <c r="J16" s="38"/>
    </row>
    <row r="17" ht="28.5" customHeight="1">
      <c r="A17" s="2" t="s">
        <v>2715</v>
      </c>
      <c r="B17" s="102">
        <v>44163.0</v>
      </c>
      <c r="C17" s="102">
        <v>44677.0</v>
      </c>
      <c r="D17" s="2">
        <v>7.0</v>
      </c>
      <c r="E17" s="13">
        <v>8.0E-4</v>
      </c>
      <c r="H17" s="43" t="s">
        <v>2716</v>
      </c>
      <c r="I17" s="38"/>
      <c r="J17" s="38"/>
    </row>
    <row r="18" ht="28.5" customHeight="1">
      <c r="A18" s="58" t="s">
        <v>2717</v>
      </c>
      <c r="B18" s="104">
        <v>44155.0</v>
      </c>
      <c r="C18" s="104">
        <v>44223.0</v>
      </c>
      <c r="D18" s="58">
        <v>6.1</v>
      </c>
      <c r="E18" s="60">
        <v>4.0E-4</v>
      </c>
      <c r="F18" s="61"/>
      <c r="G18" s="61"/>
      <c r="H18" s="65" t="s">
        <v>2718</v>
      </c>
      <c r="I18" s="58" t="s">
        <v>52</v>
      </c>
      <c r="J18" s="2" t="s">
        <v>69</v>
      </c>
      <c r="K18" s="2" t="s">
        <v>33</v>
      </c>
      <c r="L18" s="65" t="s">
        <v>2719</v>
      </c>
      <c r="M18" s="63"/>
      <c r="N18" s="65" t="s">
        <v>2289</v>
      </c>
      <c r="O18" s="65" t="s">
        <v>2720</v>
      </c>
      <c r="P18" s="105" t="s">
        <v>2721</v>
      </c>
      <c r="Q18" s="61"/>
      <c r="R18" s="61"/>
      <c r="S18" s="61"/>
      <c r="T18" s="61"/>
      <c r="U18" s="61"/>
      <c r="V18" s="61"/>
      <c r="W18" s="61"/>
      <c r="X18" s="61"/>
      <c r="Y18" s="61"/>
    </row>
    <row r="19" ht="28.5" customHeight="1">
      <c r="A19" s="2" t="s">
        <v>2722</v>
      </c>
      <c r="B19" s="102">
        <v>44154.0</v>
      </c>
      <c r="C19" s="102">
        <v>44853.0</v>
      </c>
      <c r="D19" s="2">
        <v>5.5</v>
      </c>
      <c r="E19" s="13">
        <v>4.0E-4</v>
      </c>
      <c r="H19" s="43" t="s">
        <v>2723</v>
      </c>
      <c r="I19" s="2" t="s">
        <v>51</v>
      </c>
      <c r="J19" s="2" t="s">
        <v>60</v>
      </c>
      <c r="K19" s="2" t="s">
        <v>14</v>
      </c>
      <c r="L19" s="43" t="s">
        <v>2681</v>
      </c>
      <c r="M19" s="49"/>
      <c r="N19" s="43" t="s">
        <v>2724</v>
      </c>
      <c r="O19" s="43" t="s">
        <v>2725</v>
      </c>
      <c r="P19" s="92" t="s">
        <v>2726</v>
      </c>
    </row>
    <row r="20" ht="28.5" customHeight="1">
      <c r="A20" s="2" t="s">
        <v>2727</v>
      </c>
      <c r="B20" s="102">
        <v>44153.0</v>
      </c>
      <c r="C20" s="102">
        <v>44180.0</v>
      </c>
      <c r="D20" s="2">
        <v>6.1</v>
      </c>
      <c r="E20" s="13">
        <v>4.0E-4</v>
      </c>
      <c r="H20" s="43" t="s">
        <v>2728</v>
      </c>
      <c r="I20" s="38"/>
      <c r="J20" s="38"/>
    </row>
    <row r="21" ht="28.5" customHeight="1">
      <c r="A21" s="2" t="s">
        <v>2729</v>
      </c>
      <c r="B21" s="102">
        <v>44176.0</v>
      </c>
      <c r="C21" s="102">
        <v>44806.0</v>
      </c>
      <c r="D21" s="2">
        <v>5.7</v>
      </c>
      <c r="E21" s="13">
        <v>4.0E-4</v>
      </c>
      <c r="H21" s="43" t="s">
        <v>2730</v>
      </c>
      <c r="I21" s="38"/>
      <c r="J21" s="38"/>
    </row>
    <row r="22" ht="28.5" customHeight="1">
      <c r="A22" s="2" t="s">
        <v>2731</v>
      </c>
      <c r="B22" s="102">
        <v>44176.0</v>
      </c>
      <c r="C22" s="102">
        <v>45062.0</v>
      </c>
      <c r="D22" s="2">
        <v>7.8</v>
      </c>
      <c r="E22" s="13">
        <v>4.0E-4</v>
      </c>
      <c r="H22" s="43" t="s">
        <v>2732</v>
      </c>
      <c r="I22" s="38"/>
      <c r="J22" s="38"/>
    </row>
    <row r="23" ht="28.5" customHeight="1">
      <c r="A23" s="2" t="s">
        <v>2733</v>
      </c>
      <c r="B23" s="102">
        <v>44180.0</v>
      </c>
      <c r="C23" s="102">
        <v>45135.0</v>
      </c>
      <c r="D23" s="2">
        <v>7.2</v>
      </c>
      <c r="E23" s="13">
        <v>4.0E-4</v>
      </c>
      <c r="H23" s="43" t="s">
        <v>2734</v>
      </c>
      <c r="I23" s="38"/>
      <c r="J23" s="38"/>
    </row>
    <row r="24" ht="28.5" customHeight="1">
      <c r="A24" s="2" t="s">
        <v>2735</v>
      </c>
      <c r="B24" s="102">
        <v>44126.0</v>
      </c>
      <c r="C24" s="102">
        <v>44677.0</v>
      </c>
      <c r="D24" s="2">
        <v>4.7</v>
      </c>
      <c r="E24" s="13">
        <v>5.0E-4</v>
      </c>
      <c r="H24" s="43" t="s">
        <v>2736</v>
      </c>
      <c r="I24" s="2" t="s">
        <v>51</v>
      </c>
      <c r="J24" s="2" t="s">
        <v>60</v>
      </c>
      <c r="K24" s="2" t="s">
        <v>14</v>
      </c>
      <c r="L24" s="43" t="s">
        <v>2681</v>
      </c>
      <c r="M24" s="49"/>
      <c r="N24" s="43" t="s">
        <v>2737</v>
      </c>
      <c r="O24" s="43" t="s">
        <v>2738</v>
      </c>
      <c r="P24" s="92" t="s">
        <v>2739</v>
      </c>
    </row>
    <row r="25" ht="28.5" customHeight="1">
      <c r="A25" s="2" t="s">
        <v>2740</v>
      </c>
      <c r="B25" s="102">
        <v>44126.0</v>
      </c>
      <c r="C25" s="102">
        <v>45160.0</v>
      </c>
      <c r="D25" s="2">
        <v>5.5</v>
      </c>
      <c r="E25" s="13">
        <v>5.0E-4</v>
      </c>
      <c r="H25" s="43" t="s">
        <v>2741</v>
      </c>
      <c r="I25" s="38"/>
      <c r="J25" s="38"/>
    </row>
    <row r="26" ht="28.5" customHeight="1">
      <c r="A26" s="2" t="s">
        <v>2742</v>
      </c>
      <c r="B26" s="102">
        <v>44120.0</v>
      </c>
      <c r="C26" s="102">
        <v>44740.0</v>
      </c>
      <c r="D26" s="2">
        <v>5.5</v>
      </c>
      <c r="E26" s="13">
        <v>4.0E-4</v>
      </c>
      <c r="H26" s="43" t="s">
        <v>2743</v>
      </c>
      <c r="I26" s="38"/>
      <c r="J26" s="38"/>
    </row>
    <row r="27" ht="28.5" customHeight="1">
      <c r="A27" s="2" t="s">
        <v>2744</v>
      </c>
      <c r="B27" s="102">
        <v>44141.0</v>
      </c>
      <c r="C27" s="102">
        <v>44151.0</v>
      </c>
      <c r="D27" s="2">
        <v>5.5</v>
      </c>
      <c r="E27" s="13">
        <v>6.0E-4</v>
      </c>
      <c r="H27" s="43" t="s">
        <v>2745</v>
      </c>
      <c r="I27" s="38"/>
      <c r="J27" s="38"/>
    </row>
    <row r="28" ht="28.5" customHeight="1">
      <c r="A28" s="2" t="s">
        <v>2746</v>
      </c>
      <c r="B28" s="102">
        <v>44106.0</v>
      </c>
      <c r="C28" s="102">
        <v>44109.0</v>
      </c>
      <c r="D28" s="2">
        <v>6.9</v>
      </c>
      <c r="E28" s="13">
        <v>5.0E-4</v>
      </c>
      <c r="H28" s="43" t="s">
        <v>2747</v>
      </c>
      <c r="I28" s="38"/>
      <c r="J28" s="38"/>
    </row>
    <row r="29" ht="28.5" customHeight="1">
      <c r="A29" s="2" t="s">
        <v>2748</v>
      </c>
      <c r="B29" s="102">
        <v>44098.0</v>
      </c>
      <c r="C29" s="102">
        <v>44678.0</v>
      </c>
      <c r="D29" s="2">
        <v>5.5</v>
      </c>
      <c r="E29" s="13">
        <v>4.0E-4</v>
      </c>
      <c r="H29" s="43" t="s">
        <v>2749</v>
      </c>
      <c r="I29" s="38"/>
      <c r="J29" s="38"/>
    </row>
    <row r="30" ht="28.5" customHeight="1">
      <c r="A30" s="2" t="s">
        <v>2750</v>
      </c>
      <c r="B30" s="102">
        <v>44152.0</v>
      </c>
      <c r="C30" s="102">
        <v>44334.0</v>
      </c>
      <c r="D30" s="2">
        <v>7.4</v>
      </c>
      <c r="E30" s="13">
        <v>0.003</v>
      </c>
      <c r="H30" s="43" t="s">
        <v>2751</v>
      </c>
      <c r="I30" s="38"/>
      <c r="J30" s="38"/>
    </row>
    <row r="31" ht="28.5" customHeight="1">
      <c r="A31" s="2" t="s">
        <v>2752</v>
      </c>
      <c r="B31" s="102">
        <v>44167.0</v>
      </c>
      <c r="C31" s="102">
        <v>44859.0</v>
      </c>
      <c r="D31" s="2">
        <v>5.5</v>
      </c>
      <c r="E31" s="13">
        <v>4.0E-4</v>
      </c>
      <c r="H31" s="43" t="s">
        <v>2753</v>
      </c>
      <c r="I31" s="38"/>
      <c r="J31" s="38"/>
    </row>
    <row r="32" ht="28.5" customHeight="1">
      <c r="A32" s="2" t="s">
        <v>2754</v>
      </c>
      <c r="B32" s="102">
        <v>44167.0</v>
      </c>
      <c r="C32" s="102">
        <v>44859.0</v>
      </c>
      <c r="D32" s="2">
        <v>4.1</v>
      </c>
      <c r="E32" s="13">
        <v>4.0E-4</v>
      </c>
      <c r="H32" s="43" t="s">
        <v>2755</v>
      </c>
      <c r="I32" s="38"/>
      <c r="J32" s="38"/>
    </row>
    <row r="33" ht="28.5" customHeight="1">
      <c r="A33" s="2" t="s">
        <v>2756</v>
      </c>
      <c r="B33" s="102">
        <v>44117.0</v>
      </c>
      <c r="C33" s="102">
        <v>44281.0</v>
      </c>
      <c r="D33" s="2">
        <v>7.5</v>
      </c>
      <c r="E33" s="13">
        <v>0.0074</v>
      </c>
      <c r="H33" s="43" t="s">
        <v>2757</v>
      </c>
      <c r="I33" s="38"/>
      <c r="J33" s="38"/>
    </row>
    <row r="34" ht="28.5" customHeight="1">
      <c r="A34" s="2" t="s">
        <v>2758</v>
      </c>
      <c r="B34" s="102">
        <v>44110.0</v>
      </c>
      <c r="C34" s="102">
        <v>45062.0</v>
      </c>
      <c r="D34" s="2">
        <v>7.5</v>
      </c>
      <c r="E34" s="13">
        <v>8.0E-4</v>
      </c>
      <c r="H34" s="43" t="s">
        <v>2759</v>
      </c>
      <c r="I34" s="38"/>
      <c r="J34" s="38"/>
    </row>
    <row r="35" ht="28.5" customHeight="1">
      <c r="A35" s="2" t="s">
        <v>2760</v>
      </c>
      <c r="B35" s="102">
        <v>44110.0</v>
      </c>
      <c r="C35" s="102">
        <v>44886.0</v>
      </c>
      <c r="D35" s="2">
        <v>5.5</v>
      </c>
      <c r="E35" s="13">
        <v>4.0E-4</v>
      </c>
      <c r="H35" s="43" t="s">
        <v>2761</v>
      </c>
      <c r="I35" s="38"/>
      <c r="J35" s="38"/>
    </row>
    <row r="36" ht="28.5" customHeight="1">
      <c r="A36" s="2" t="s">
        <v>2762</v>
      </c>
      <c r="B36" s="102">
        <v>44087.0</v>
      </c>
      <c r="C36" s="102">
        <v>44679.0</v>
      </c>
      <c r="D36" s="2">
        <v>6.4</v>
      </c>
      <c r="E36" s="13">
        <v>4.0E-4</v>
      </c>
      <c r="H36" s="43" t="s">
        <v>2763</v>
      </c>
      <c r="I36" s="38"/>
      <c r="J36" s="38"/>
    </row>
    <row r="37" ht="28.5" customHeight="1">
      <c r="A37" s="2" t="s">
        <v>2764</v>
      </c>
      <c r="B37" s="102">
        <v>44087.0</v>
      </c>
      <c r="C37" s="102">
        <v>44679.0</v>
      </c>
      <c r="D37" s="2">
        <v>4.1</v>
      </c>
      <c r="E37" s="13">
        <v>4.0E-4</v>
      </c>
      <c r="H37" s="43" t="s">
        <v>2765</v>
      </c>
      <c r="I37" s="2" t="s">
        <v>53</v>
      </c>
      <c r="J37" s="2" t="s">
        <v>64</v>
      </c>
      <c r="K37" s="2" t="s">
        <v>22</v>
      </c>
      <c r="L37" s="43" t="s">
        <v>2681</v>
      </c>
      <c r="M37" s="49"/>
      <c r="N37" s="43" t="s">
        <v>2766</v>
      </c>
      <c r="O37" s="43" t="s">
        <v>2767</v>
      </c>
      <c r="P37" s="78" t="s">
        <v>2768</v>
      </c>
    </row>
    <row r="38" ht="28.5" customHeight="1">
      <c r="A38" s="2" t="s">
        <v>2769</v>
      </c>
      <c r="B38" s="102">
        <v>44084.0</v>
      </c>
      <c r="C38" s="102">
        <v>44959.0</v>
      </c>
      <c r="D38" s="2">
        <v>7.8</v>
      </c>
      <c r="E38" s="13">
        <v>5.0E-4</v>
      </c>
      <c r="H38" s="43" t="s">
        <v>2770</v>
      </c>
      <c r="I38" s="38"/>
      <c r="J38" s="38"/>
    </row>
    <row r="39" ht="28.5" customHeight="1">
      <c r="A39" s="2" t="s">
        <v>2771</v>
      </c>
      <c r="B39" s="102">
        <v>44084.0</v>
      </c>
      <c r="C39" s="102">
        <v>44216.0</v>
      </c>
      <c r="D39" s="2">
        <v>7.8</v>
      </c>
      <c r="E39" s="13">
        <v>5.0E-4</v>
      </c>
      <c r="H39" s="43" t="s">
        <v>2772</v>
      </c>
      <c r="I39" s="38"/>
      <c r="J39" s="38"/>
    </row>
    <row r="40" ht="28.5" customHeight="1">
      <c r="A40" s="2" t="s">
        <v>2773</v>
      </c>
      <c r="B40" s="102">
        <v>44083.0</v>
      </c>
      <c r="C40" s="102">
        <v>44679.0</v>
      </c>
      <c r="D40" s="2">
        <v>7.0</v>
      </c>
      <c r="E40" s="13">
        <v>4.0E-4</v>
      </c>
      <c r="H40" s="65" t="s">
        <v>2774</v>
      </c>
      <c r="I40" s="38"/>
      <c r="J40" s="38"/>
    </row>
    <row r="41" ht="28.5" customHeight="1">
      <c r="A41" s="2" t="s">
        <v>2775</v>
      </c>
      <c r="B41" s="102">
        <v>44083.0</v>
      </c>
      <c r="C41" s="102">
        <v>44881.0</v>
      </c>
      <c r="D41" s="2">
        <v>6.0</v>
      </c>
      <c r="E41" s="13">
        <v>4.0E-4</v>
      </c>
      <c r="H41" s="43" t="s">
        <v>2776</v>
      </c>
      <c r="I41" s="38"/>
      <c r="J41" s="38"/>
    </row>
    <row r="42" ht="28.5" customHeight="1">
      <c r="A42" s="2" t="s">
        <v>2777</v>
      </c>
      <c r="B42" s="102">
        <v>44062.0</v>
      </c>
      <c r="C42" s="102">
        <v>44859.0</v>
      </c>
      <c r="D42" s="2">
        <v>7.1</v>
      </c>
      <c r="E42" s="13">
        <v>5.0E-4</v>
      </c>
      <c r="H42" s="43" t="s">
        <v>2778</v>
      </c>
      <c r="I42" s="38"/>
      <c r="J42" s="38"/>
    </row>
    <row r="43" ht="28.5" customHeight="1">
      <c r="A43" s="2" t="s">
        <v>2779</v>
      </c>
      <c r="B43" s="102">
        <v>44042.0</v>
      </c>
      <c r="C43" s="102">
        <v>44677.0</v>
      </c>
      <c r="D43" s="2">
        <v>4.3</v>
      </c>
      <c r="E43" s="13">
        <v>0.0016</v>
      </c>
      <c r="H43" s="43" t="s">
        <v>2780</v>
      </c>
      <c r="I43" s="2" t="s">
        <v>53</v>
      </c>
      <c r="J43" s="2" t="s">
        <v>64</v>
      </c>
      <c r="K43" s="2" t="s">
        <v>26</v>
      </c>
      <c r="L43" s="43" t="s">
        <v>2687</v>
      </c>
      <c r="M43" s="43" t="s">
        <v>2781</v>
      </c>
      <c r="N43" s="43" t="s">
        <v>2782</v>
      </c>
      <c r="O43" s="49"/>
      <c r="P43" s="78" t="s">
        <v>2783</v>
      </c>
    </row>
    <row r="44" ht="28.5" customHeight="1">
      <c r="A44" s="2" t="s">
        <v>2784</v>
      </c>
      <c r="B44" s="102">
        <v>44032.0</v>
      </c>
      <c r="C44" s="102">
        <v>44898.0</v>
      </c>
      <c r="D44" s="2">
        <v>7.8</v>
      </c>
      <c r="E44" s="13">
        <v>5.0E-4</v>
      </c>
      <c r="H44" s="43" t="s">
        <v>2785</v>
      </c>
      <c r="I44" s="38"/>
      <c r="J44" s="38"/>
    </row>
    <row r="45" ht="28.5" customHeight="1">
      <c r="A45" s="2" t="s">
        <v>2786</v>
      </c>
      <c r="B45" s="102">
        <v>44027.0</v>
      </c>
      <c r="C45" s="102">
        <v>44678.0</v>
      </c>
      <c r="D45" s="2">
        <v>7.2</v>
      </c>
      <c r="E45" s="13">
        <v>5.0E-4</v>
      </c>
      <c r="H45" s="43" t="s">
        <v>2787</v>
      </c>
      <c r="I45" s="2" t="s">
        <v>53</v>
      </c>
      <c r="J45" s="2" t="s">
        <v>64</v>
      </c>
      <c r="K45" s="2" t="s">
        <v>22</v>
      </c>
      <c r="L45" s="43" t="s">
        <v>2681</v>
      </c>
      <c r="M45" s="43" t="s">
        <v>2788</v>
      </c>
      <c r="N45" s="43" t="s">
        <v>2789</v>
      </c>
      <c r="O45" s="49"/>
      <c r="P45" s="92" t="s">
        <v>2790</v>
      </c>
    </row>
    <row r="46" ht="28.5" customHeight="1">
      <c r="A46" s="2" t="s">
        <v>2791</v>
      </c>
      <c r="B46" s="102">
        <v>44158.0</v>
      </c>
      <c r="C46" s="102">
        <v>44167.0</v>
      </c>
      <c r="D46" s="2">
        <v>4.9</v>
      </c>
      <c r="E46" s="13">
        <v>4.0E-4</v>
      </c>
      <c r="H46" s="43" t="s">
        <v>2792</v>
      </c>
      <c r="I46" s="2" t="s">
        <v>52</v>
      </c>
      <c r="J46" s="2" t="s">
        <v>73</v>
      </c>
      <c r="K46" s="2" t="s">
        <v>2793</v>
      </c>
      <c r="L46" s="43" t="s">
        <v>2719</v>
      </c>
      <c r="M46" s="43" t="s">
        <v>2794</v>
      </c>
      <c r="N46" s="43" t="s">
        <v>2795</v>
      </c>
      <c r="O46" s="43" t="s">
        <v>2796</v>
      </c>
      <c r="P46" s="78" t="s">
        <v>2797</v>
      </c>
    </row>
    <row r="47" ht="28.5" customHeight="1">
      <c r="A47" s="2" t="s">
        <v>2798</v>
      </c>
      <c r="B47" s="102">
        <v>44158.0</v>
      </c>
      <c r="C47" s="102">
        <v>44853.0</v>
      </c>
      <c r="D47" s="2">
        <v>7.2</v>
      </c>
      <c r="E47" s="13">
        <v>4.0E-4</v>
      </c>
      <c r="H47" s="43" t="s">
        <v>2799</v>
      </c>
      <c r="I47" s="38"/>
      <c r="J47" s="38"/>
    </row>
    <row r="48" ht="28.5" customHeight="1">
      <c r="A48" s="2" t="s">
        <v>2800</v>
      </c>
      <c r="B48" s="102">
        <v>44011.0</v>
      </c>
      <c r="C48" s="102">
        <v>44679.0</v>
      </c>
      <c r="D48" s="2">
        <v>5.5</v>
      </c>
      <c r="E48" s="13">
        <v>5.0E-4</v>
      </c>
      <c r="H48" s="43" t="s">
        <v>2801</v>
      </c>
      <c r="I48" s="2" t="s">
        <v>51</v>
      </c>
      <c r="J48" s="2" t="s">
        <v>70</v>
      </c>
      <c r="K48" s="2" t="s">
        <v>35</v>
      </c>
      <c r="L48" s="43" t="s">
        <v>2719</v>
      </c>
      <c r="M48" s="43" t="s">
        <v>2802</v>
      </c>
      <c r="N48" s="43" t="s">
        <v>2803</v>
      </c>
      <c r="O48" s="43" t="s">
        <v>2804</v>
      </c>
      <c r="P48" s="92" t="s">
        <v>2805</v>
      </c>
    </row>
    <row r="49" ht="28.5" customHeight="1">
      <c r="A49" s="2" t="s">
        <v>2806</v>
      </c>
      <c r="B49" s="102">
        <v>44000.0</v>
      </c>
      <c r="C49" s="102">
        <v>44684.0</v>
      </c>
      <c r="D49" s="2">
        <v>4.7</v>
      </c>
      <c r="E49" s="13">
        <v>5.0E-4</v>
      </c>
      <c r="H49" s="43" t="s">
        <v>2807</v>
      </c>
      <c r="I49" s="2" t="s">
        <v>51</v>
      </c>
      <c r="J49" s="2" t="s">
        <v>60</v>
      </c>
      <c r="K49" s="2" t="s">
        <v>14</v>
      </c>
      <c r="L49" s="43" t="s">
        <v>2719</v>
      </c>
      <c r="M49" s="49"/>
      <c r="N49" s="43" t="s">
        <v>2692</v>
      </c>
      <c r="O49" s="43" t="s">
        <v>2808</v>
      </c>
      <c r="P49" s="92" t="s">
        <v>2809</v>
      </c>
    </row>
    <row r="50" ht="28.5" customHeight="1">
      <c r="A50" s="2" t="s">
        <v>2810</v>
      </c>
      <c r="B50" s="102">
        <v>44092.0</v>
      </c>
      <c r="C50" s="102">
        <v>44137.0</v>
      </c>
      <c r="D50" s="2">
        <v>5.6</v>
      </c>
      <c r="E50" s="13">
        <v>5.0E-4</v>
      </c>
      <c r="H50" s="43" t="s">
        <v>2811</v>
      </c>
      <c r="I50" s="38"/>
      <c r="J50" s="38"/>
    </row>
    <row r="51" ht="28.5" customHeight="1">
      <c r="A51" s="2" t="s">
        <v>2812</v>
      </c>
      <c r="B51" s="102">
        <v>44090.0</v>
      </c>
      <c r="C51" s="102">
        <v>44981.0</v>
      </c>
      <c r="D51" s="2">
        <v>7.8</v>
      </c>
      <c r="E51" s="13">
        <v>5.0E-4</v>
      </c>
      <c r="H51" s="43" t="s">
        <v>2813</v>
      </c>
      <c r="I51" s="38"/>
      <c r="J51" s="38"/>
    </row>
    <row r="52" ht="28.5" customHeight="1">
      <c r="A52" s="2" t="s">
        <v>2814</v>
      </c>
      <c r="B52" s="102">
        <v>44089.0</v>
      </c>
      <c r="C52" s="102">
        <v>44901.0</v>
      </c>
      <c r="D52" s="2">
        <v>5.5</v>
      </c>
      <c r="E52" s="13">
        <v>5.0E-4</v>
      </c>
      <c r="H52" s="43" t="s">
        <v>2815</v>
      </c>
      <c r="I52" s="38"/>
      <c r="J52" s="38"/>
    </row>
    <row r="53" ht="28.5" customHeight="1">
      <c r="A53" s="2" t="s">
        <v>2816</v>
      </c>
      <c r="B53" s="102">
        <v>44168.0</v>
      </c>
      <c r="C53" s="102">
        <v>44173.0</v>
      </c>
      <c r="D53" s="2">
        <v>7.8</v>
      </c>
      <c r="E53" s="13">
        <v>4.0E-4</v>
      </c>
      <c r="H53" s="43" t="s">
        <v>2817</v>
      </c>
      <c r="I53" s="38"/>
      <c r="J53" s="38"/>
    </row>
    <row r="54" ht="28.5" customHeight="1">
      <c r="A54" s="2" t="s">
        <v>2818</v>
      </c>
      <c r="B54" s="102">
        <v>44062.0</v>
      </c>
      <c r="C54" s="102">
        <v>44981.0</v>
      </c>
      <c r="D54" s="2">
        <v>7.8</v>
      </c>
      <c r="E54" s="13">
        <v>4.0E-4</v>
      </c>
      <c r="H54" s="43" t="s">
        <v>2819</v>
      </c>
      <c r="I54" s="38"/>
      <c r="J54" s="38"/>
    </row>
    <row r="55" ht="28.5" customHeight="1">
      <c r="A55" s="2" t="s">
        <v>2820</v>
      </c>
      <c r="B55" s="102">
        <v>44168.0</v>
      </c>
      <c r="C55" s="102">
        <v>44504.0</v>
      </c>
      <c r="D55" s="2">
        <v>7.8</v>
      </c>
      <c r="E55" s="13">
        <v>9.0E-4</v>
      </c>
      <c r="H55" s="43" t="s">
        <v>2821</v>
      </c>
      <c r="I55" s="38"/>
      <c r="J55" s="38"/>
    </row>
    <row r="56" ht="28.5" customHeight="1">
      <c r="A56" s="2" t="s">
        <v>2822</v>
      </c>
      <c r="B56" s="102">
        <v>44089.0</v>
      </c>
      <c r="C56" s="102">
        <v>44969.0</v>
      </c>
      <c r="D56" s="2">
        <v>7.2</v>
      </c>
      <c r="E56" s="13">
        <v>4.0E-4</v>
      </c>
      <c r="H56" s="43" t="s">
        <v>2823</v>
      </c>
      <c r="I56" s="38"/>
      <c r="J56" s="38"/>
    </row>
    <row r="57" ht="28.5" customHeight="1">
      <c r="A57" s="2" t="s">
        <v>2824</v>
      </c>
      <c r="B57" s="102">
        <v>44089.0</v>
      </c>
      <c r="C57" s="102">
        <v>44859.0</v>
      </c>
      <c r="D57" s="2">
        <v>5.5</v>
      </c>
      <c r="E57" s="13">
        <v>4.0E-4</v>
      </c>
      <c r="H57" s="43" t="s">
        <v>2825</v>
      </c>
      <c r="I57" s="38"/>
      <c r="J57" s="38"/>
    </row>
    <row r="58" ht="28.5" customHeight="1">
      <c r="A58" s="2" t="s">
        <v>2826</v>
      </c>
      <c r="B58" s="102">
        <v>44167.0</v>
      </c>
      <c r="C58" s="102">
        <v>44848.0</v>
      </c>
      <c r="D58" s="2">
        <v>8.3</v>
      </c>
      <c r="E58" s="13">
        <v>0.0314</v>
      </c>
      <c r="H58" s="43" t="s">
        <v>2827</v>
      </c>
      <c r="I58" s="38"/>
      <c r="J58" s="38"/>
    </row>
    <row r="59" ht="28.5" customHeight="1">
      <c r="A59" s="2" t="s">
        <v>2828</v>
      </c>
      <c r="B59" s="102">
        <v>43991.0</v>
      </c>
      <c r="C59" s="102">
        <v>44981.0</v>
      </c>
      <c r="D59" s="2">
        <v>7.8</v>
      </c>
      <c r="E59" s="13">
        <v>8.0E-4</v>
      </c>
      <c r="H59" s="43" t="s">
        <v>2829</v>
      </c>
      <c r="I59" s="58" t="s">
        <v>52</v>
      </c>
      <c r="J59" s="2" t="s">
        <v>71</v>
      </c>
      <c r="K59" s="2" t="s">
        <v>37</v>
      </c>
      <c r="L59" s="43" t="s">
        <v>2719</v>
      </c>
      <c r="M59" s="43" t="s">
        <v>2830</v>
      </c>
      <c r="N59" s="43" t="s">
        <v>2831</v>
      </c>
      <c r="O59" s="49"/>
      <c r="P59" s="92" t="s">
        <v>2832</v>
      </c>
    </row>
    <row r="60" ht="28.5" customHeight="1">
      <c r="A60" s="2" t="s">
        <v>2833</v>
      </c>
      <c r="B60" s="102">
        <v>43969.0</v>
      </c>
      <c r="C60" s="102">
        <v>44863.0</v>
      </c>
      <c r="D60" s="2">
        <v>6.5</v>
      </c>
      <c r="E60" s="13">
        <v>0.007</v>
      </c>
      <c r="H60" s="43" t="s">
        <v>2834</v>
      </c>
      <c r="I60" s="58" t="s">
        <v>52</v>
      </c>
      <c r="J60" s="2" t="s">
        <v>69</v>
      </c>
      <c r="K60" s="2" t="s">
        <v>33</v>
      </c>
      <c r="L60" s="43" t="s">
        <v>2719</v>
      </c>
      <c r="M60" s="43" t="s">
        <v>2835</v>
      </c>
      <c r="N60" s="43" t="s">
        <v>2289</v>
      </c>
      <c r="O60" s="43" t="s">
        <v>2836</v>
      </c>
      <c r="P60" s="92" t="s">
        <v>2837</v>
      </c>
    </row>
    <row r="61" ht="28.5" customHeight="1">
      <c r="A61" s="2" t="s">
        <v>2838</v>
      </c>
      <c r="B61" s="102">
        <v>43963.0</v>
      </c>
      <c r="C61" s="102">
        <v>44392.0</v>
      </c>
      <c r="D61" s="2">
        <v>5.3</v>
      </c>
      <c r="E61" s="13">
        <v>5.0E-4</v>
      </c>
      <c r="H61" s="43" t="s">
        <v>2839</v>
      </c>
      <c r="I61" s="38"/>
      <c r="J61" s="38"/>
    </row>
    <row r="62" ht="28.5" customHeight="1">
      <c r="A62" s="2" t="s">
        <v>2840</v>
      </c>
      <c r="B62" s="102">
        <v>43960.0</v>
      </c>
      <c r="C62" s="102">
        <v>44677.0</v>
      </c>
      <c r="D62" s="2">
        <v>5.5</v>
      </c>
      <c r="E62" s="13">
        <v>6.0E-4</v>
      </c>
      <c r="H62" s="43" t="s">
        <v>2841</v>
      </c>
      <c r="I62" s="2" t="s">
        <v>51</v>
      </c>
      <c r="J62" s="2" t="s">
        <v>60</v>
      </c>
      <c r="K62" s="2" t="s">
        <v>7</v>
      </c>
      <c r="L62" s="43" t="s">
        <v>2681</v>
      </c>
      <c r="M62" s="43" t="s">
        <v>2842</v>
      </c>
      <c r="N62" s="43" t="s">
        <v>2843</v>
      </c>
      <c r="O62" s="43" t="s">
        <v>2844</v>
      </c>
      <c r="P62" s="92" t="s">
        <v>2845</v>
      </c>
    </row>
    <row r="63" ht="28.5" customHeight="1">
      <c r="A63" s="2" t="s">
        <v>2846</v>
      </c>
      <c r="B63" s="102">
        <v>43960.0</v>
      </c>
      <c r="C63" s="102">
        <v>44986.0</v>
      </c>
      <c r="D63" s="2">
        <v>6.7</v>
      </c>
      <c r="E63" s="13">
        <v>5.0E-4</v>
      </c>
      <c r="H63" s="43" t="s">
        <v>2847</v>
      </c>
      <c r="I63" s="38"/>
      <c r="J63" s="38"/>
    </row>
    <row r="64" ht="28.5" customHeight="1">
      <c r="A64" s="2" t="s">
        <v>2848</v>
      </c>
      <c r="B64" s="102">
        <v>43960.0</v>
      </c>
      <c r="C64" s="102">
        <v>44684.0</v>
      </c>
      <c r="D64" s="2">
        <v>5.5</v>
      </c>
      <c r="E64" s="13">
        <v>4.0E-4</v>
      </c>
      <c r="H64" s="43" t="s">
        <v>2849</v>
      </c>
      <c r="I64" s="2" t="s">
        <v>51</v>
      </c>
      <c r="J64" s="2" t="s">
        <v>60</v>
      </c>
      <c r="K64" s="2" t="s">
        <v>14</v>
      </c>
      <c r="L64" s="43" t="s">
        <v>2681</v>
      </c>
      <c r="M64" s="43" t="s">
        <v>2850</v>
      </c>
      <c r="N64" s="43" t="s">
        <v>2851</v>
      </c>
      <c r="O64" s="43" t="s">
        <v>2852</v>
      </c>
      <c r="P64" s="92" t="s">
        <v>2853</v>
      </c>
    </row>
    <row r="65" ht="28.5" customHeight="1">
      <c r="A65" s="2" t="s">
        <v>2854</v>
      </c>
      <c r="B65" s="102">
        <v>43960.0</v>
      </c>
      <c r="C65" s="102">
        <v>44678.0</v>
      </c>
      <c r="D65" s="2">
        <v>5.5</v>
      </c>
      <c r="E65" s="13">
        <v>5.0E-4</v>
      </c>
      <c r="H65" s="43" t="s">
        <v>2855</v>
      </c>
      <c r="I65" s="38"/>
      <c r="J65" s="38"/>
    </row>
    <row r="66" ht="28.5" customHeight="1">
      <c r="A66" s="2" t="s">
        <v>2856</v>
      </c>
      <c r="B66" s="102">
        <v>43956.0</v>
      </c>
      <c r="C66" s="102">
        <v>43999.0</v>
      </c>
      <c r="D66" s="2">
        <v>7.2</v>
      </c>
      <c r="E66" s="13">
        <v>8.0E-4</v>
      </c>
      <c r="H66" s="43" t="s">
        <v>2857</v>
      </c>
      <c r="I66" s="38"/>
      <c r="J66" s="38"/>
    </row>
    <row r="67" ht="28.5" customHeight="1">
      <c r="A67" s="2" t="s">
        <v>2858</v>
      </c>
      <c r="B67" s="102">
        <v>43956.0</v>
      </c>
      <c r="C67" s="102">
        <v>43995.0</v>
      </c>
      <c r="D67" s="2">
        <v>7.8</v>
      </c>
      <c r="E67" s="13">
        <v>5.0E-4</v>
      </c>
      <c r="H67" s="43" t="s">
        <v>2859</v>
      </c>
      <c r="I67" s="38"/>
      <c r="J67" s="38"/>
    </row>
    <row r="68" ht="28.5" customHeight="1">
      <c r="A68" s="2" t="s">
        <v>2860</v>
      </c>
      <c r="B68" s="102">
        <v>43956.0</v>
      </c>
      <c r="C68" s="102">
        <v>44680.0</v>
      </c>
      <c r="D68" s="2">
        <v>5.5</v>
      </c>
      <c r="E68" s="13">
        <v>5.0E-4</v>
      </c>
      <c r="H68" s="43" t="s">
        <v>2861</v>
      </c>
      <c r="I68" s="38"/>
      <c r="J68" s="38"/>
    </row>
    <row r="69" ht="28.5" customHeight="1">
      <c r="A69" s="2" t="s">
        <v>2862</v>
      </c>
      <c r="B69" s="102">
        <v>43956.0</v>
      </c>
      <c r="C69" s="102">
        <v>44754.0</v>
      </c>
      <c r="D69" s="2">
        <v>5.5</v>
      </c>
      <c r="E69" s="13">
        <v>5.0E-4</v>
      </c>
      <c r="H69" s="43" t="s">
        <v>2863</v>
      </c>
      <c r="I69" s="38"/>
      <c r="J69" s="38"/>
    </row>
    <row r="70" ht="28.5" customHeight="1">
      <c r="A70" s="2" t="s">
        <v>2864</v>
      </c>
      <c r="B70" s="102">
        <v>43956.0</v>
      </c>
      <c r="C70" s="102">
        <v>43998.0</v>
      </c>
      <c r="D70" s="2">
        <v>7.1</v>
      </c>
      <c r="E70" s="13">
        <v>0.0014</v>
      </c>
      <c r="H70" s="43" t="s">
        <v>2865</v>
      </c>
      <c r="I70" s="58" t="s">
        <v>52</v>
      </c>
      <c r="J70" s="2" t="s">
        <v>69</v>
      </c>
      <c r="K70" s="2" t="s">
        <v>33</v>
      </c>
      <c r="L70" s="43" t="s">
        <v>2719</v>
      </c>
      <c r="M70" s="43" t="s">
        <v>2866</v>
      </c>
      <c r="N70" s="43" t="s">
        <v>2301</v>
      </c>
      <c r="O70" s="43" t="s">
        <v>2867</v>
      </c>
      <c r="P70" s="92" t="s">
        <v>2868</v>
      </c>
    </row>
    <row r="71" ht="28.5" customHeight="1">
      <c r="A71" s="2" t="s">
        <v>2869</v>
      </c>
      <c r="B71" s="102">
        <v>43956.0</v>
      </c>
      <c r="C71" s="102">
        <v>44677.0</v>
      </c>
      <c r="D71" s="2">
        <v>7.8</v>
      </c>
      <c r="E71" s="13">
        <v>4.0E-4</v>
      </c>
      <c r="H71" s="43" t="s">
        <v>2870</v>
      </c>
      <c r="I71" s="58" t="s">
        <v>52</v>
      </c>
      <c r="J71" s="2" t="s">
        <v>69</v>
      </c>
      <c r="K71" s="2" t="s">
        <v>33</v>
      </c>
      <c r="L71" s="43" t="s">
        <v>2719</v>
      </c>
      <c r="M71" s="43" t="s">
        <v>2866</v>
      </c>
      <c r="N71" s="43" t="s">
        <v>2301</v>
      </c>
      <c r="O71" s="43" t="s">
        <v>2867</v>
      </c>
      <c r="P71" s="92" t="s">
        <v>2871</v>
      </c>
    </row>
    <row r="72" ht="28.5" customHeight="1">
      <c r="A72" s="2" t="s">
        <v>2872</v>
      </c>
      <c r="B72" s="102">
        <v>43950.0</v>
      </c>
      <c r="C72" s="102">
        <v>43990.0</v>
      </c>
      <c r="D72" s="2">
        <v>7.2</v>
      </c>
      <c r="E72" s="13">
        <v>4.0E-4</v>
      </c>
      <c r="H72" s="43" t="s">
        <v>2873</v>
      </c>
      <c r="I72" s="58" t="s">
        <v>52</v>
      </c>
      <c r="J72" s="2" t="s">
        <v>69</v>
      </c>
      <c r="K72" s="2" t="s">
        <v>33</v>
      </c>
      <c r="L72" s="43" t="s">
        <v>2719</v>
      </c>
      <c r="M72" s="43" t="s">
        <v>2874</v>
      </c>
      <c r="N72" s="43" t="s">
        <v>2356</v>
      </c>
      <c r="O72" s="49"/>
      <c r="P72" s="92" t="s">
        <v>2875</v>
      </c>
    </row>
    <row r="73" ht="28.5" customHeight="1">
      <c r="A73" s="2" t="s">
        <v>2876</v>
      </c>
      <c r="B73" s="102">
        <v>43950.0</v>
      </c>
      <c r="C73" s="102">
        <v>44004.0</v>
      </c>
      <c r="D73" s="2">
        <v>7.2</v>
      </c>
      <c r="E73" s="13">
        <v>9.0E-4</v>
      </c>
      <c r="H73" s="43" t="s">
        <v>2877</v>
      </c>
      <c r="I73" s="2" t="s">
        <v>51</v>
      </c>
      <c r="J73" s="2" t="s">
        <v>72</v>
      </c>
      <c r="K73" s="2" t="s">
        <v>2878</v>
      </c>
      <c r="L73" s="43" t="s">
        <v>2681</v>
      </c>
      <c r="M73" s="43" t="s">
        <v>2879</v>
      </c>
      <c r="N73" s="43" t="s">
        <v>2880</v>
      </c>
      <c r="O73" s="43" t="s">
        <v>2881</v>
      </c>
      <c r="P73" s="78" t="s">
        <v>2882</v>
      </c>
    </row>
    <row r="74" ht="28.5" customHeight="1">
      <c r="A74" s="2" t="s">
        <v>2883</v>
      </c>
      <c r="B74" s="102">
        <v>44158.0</v>
      </c>
      <c r="C74" s="102">
        <v>44785.0</v>
      </c>
      <c r="D74" s="2">
        <v>6.5</v>
      </c>
      <c r="E74" s="13">
        <v>0.0022</v>
      </c>
      <c r="H74" s="43" t="s">
        <v>2884</v>
      </c>
      <c r="I74" s="38"/>
      <c r="J74" s="38"/>
    </row>
    <row r="75" ht="28.5" customHeight="1">
      <c r="A75" s="2" t="s">
        <v>2885</v>
      </c>
      <c r="B75" s="102">
        <v>44158.0</v>
      </c>
      <c r="C75" s="102">
        <v>44901.0</v>
      </c>
      <c r="D75" s="2">
        <v>8.8</v>
      </c>
      <c r="E75" s="13">
        <v>0.0016</v>
      </c>
      <c r="H75" s="43" t="s">
        <v>2886</v>
      </c>
      <c r="I75" s="38"/>
      <c r="J75" s="38"/>
    </row>
    <row r="76" ht="28.5" customHeight="1">
      <c r="A76" s="2" t="s">
        <v>2887</v>
      </c>
      <c r="B76" s="102">
        <v>43955.0</v>
      </c>
      <c r="C76" s="102">
        <v>44361.0</v>
      </c>
      <c r="D76" s="2">
        <v>4.7</v>
      </c>
      <c r="E76" s="13">
        <v>4.0E-4</v>
      </c>
      <c r="H76" s="43" t="s">
        <v>2888</v>
      </c>
      <c r="I76" s="38"/>
      <c r="J76" s="38"/>
    </row>
    <row r="77" ht="28.5" customHeight="1">
      <c r="A77" s="2" t="s">
        <v>2889</v>
      </c>
      <c r="B77" s="102">
        <v>43950.0</v>
      </c>
      <c r="C77" s="102">
        <v>44863.0</v>
      </c>
      <c r="D77" s="2">
        <v>7.0</v>
      </c>
      <c r="E77" s="13">
        <v>5.0E-4</v>
      </c>
      <c r="H77" s="43" t="s">
        <v>2890</v>
      </c>
      <c r="I77" s="38"/>
      <c r="J77" s="38"/>
    </row>
    <row r="78" ht="28.5" customHeight="1">
      <c r="A78" s="2" t="s">
        <v>2891</v>
      </c>
      <c r="B78" s="102">
        <v>43933.0</v>
      </c>
      <c r="C78" s="102">
        <v>43935.0</v>
      </c>
      <c r="D78" s="2">
        <v>7.8</v>
      </c>
      <c r="E78" s="13">
        <v>9.0E-4</v>
      </c>
      <c r="H78" s="43" t="s">
        <v>2892</v>
      </c>
      <c r="I78" s="38"/>
      <c r="J78" s="38"/>
    </row>
    <row r="79" ht="28.5" customHeight="1">
      <c r="A79" s="2" t="s">
        <v>2893</v>
      </c>
      <c r="B79" s="102">
        <v>43931.0</v>
      </c>
      <c r="C79" s="102">
        <v>43979.0</v>
      </c>
      <c r="D79" s="2">
        <v>5.5</v>
      </c>
      <c r="E79" s="13">
        <v>5.0E-4</v>
      </c>
      <c r="H79" s="43" t="s">
        <v>2894</v>
      </c>
      <c r="I79" s="38"/>
      <c r="J79" s="38"/>
    </row>
    <row r="80" ht="28.5" customHeight="1">
      <c r="A80" s="2" t="s">
        <v>2895</v>
      </c>
      <c r="B80" s="102">
        <v>43930.0</v>
      </c>
      <c r="C80" s="102">
        <v>43992.0</v>
      </c>
      <c r="D80" s="2">
        <v>7.1</v>
      </c>
      <c r="E80" s="13">
        <v>5.0E-4</v>
      </c>
      <c r="H80" s="43" t="s">
        <v>2896</v>
      </c>
      <c r="I80" s="58" t="s">
        <v>52</v>
      </c>
      <c r="J80" s="2" t="s">
        <v>73</v>
      </c>
      <c r="K80" s="2" t="s">
        <v>33</v>
      </c>
      <c r="L80" s="43" t="s">
        <v>2719</v>
      </c>
      <c r="M80" s="49"/>
      <c r="N80" s="43" t="s">
        <v>2356</v>
      </c>
      <c r="O80" s="43" t="s">
        <v>2897</v>
      </c>
      <c r="P80" s="92" t="s">
        <v>2898</v>
      </c>
    </row>
    <row r="81" ht="28.5" customHeight="1">
      <c r="A81" s="2" t="s">
        <v>2899</v>
      </c>
      <c r="B81" s="102">
        <v>43928.0</v>
      </c>
      <c r="C81" s="102">
        <v>43995.0</v>
      </c>
      <c r="D81" s="2">
        <v>4.9</v>
      </c>
      <c r="E81" s="13">
        <v>5.0E-4</v>
      </c>
      <c r="H81" s="43" t="s">
        <v>2900</v>
      </c>
      <c r="I81" s="58" t="s">
        <v>52</v>
      </c>
      <c r="J81" s="2" t="s">
        <v>73</v>
      </c>
      <c r="K81" s="2" t="s">
        <v>33</v>
      </c>
      <c r="L81" s="43" t="s">
        <v>2719</v>
      </c>
      <c r="M81" s="49"/>
      <c r="N81" s="43" t="s">
        <v>2356</v>
      </c>
      <c r="O81" s="43" t="s">
        <v>2897</v>
      </c>
      <c r="P81" s="92" t="s">
        <v>2901</v>
      </c>
    </row>
    <row r="82" ht="28.5" customHeight="1">
      <c r="A82" s="2" t="s">
        <v>2902</v>
      </c>
      <c r="B82" s="102">
        <v>43928.0</v>
      </c>
      <c r="C82" s="102">
        <v>43995.0</v>
      </c>
      <c r="D82" s="2">
        <v>4.9</v>
      </c>
      <c r="E82" s="13">
        <v>5.0E-4</v>
      </c>
      <c r="H82" s="43" t="s">
        <v>2903</v>
      </c>
      <c r="I82" s="58" t="s">
        <v>52</v>
      </c>
      <c r="J82" s="2" t="s">
        <v>73</v>
      </c>
      <c r="K82" s="2" t="s">
        <v>33</v>
      </c>
      <c r="L82" s="43" t="s">
        <v>2719</v>
      </c>
      <c r="M82" s="49"/>
      <c r="N82" s="43" t="s">
        <v>2356</v>
      </c>
      <c r="O82" s="43" t="s">
        <v>2897</v>
      </c>
      <c r="P82" s="78" t="s">
        <v>2904</v>
      </c>
    </row>
    <row r="83" ht="28.5" customHeight="1">
      <c r="A83" s="2" t="s">
        <v>2905</v>
      </c>
      <c r="B83" s="102">
        <v>43927.0</v>
      </c>
      <c r="C83" s="102">
        <v>43992.0</v>
      </c>
      <c r="D83" s="2">
        <v>6.0</v>
      </c>
      <c r="E83" s="13">
        <v>5.0E-4</v>
      </c>
      <c r="H83" s="43" t="s">
        <v>2906</v>
      </c>
      <c r="I83" s="38"/>
      <c r="J83" s="38"/>
    </row>
    <row r="84" ht="28.5" customHeight="1">
      <c r="A84" s="2" t="s">
        <v>2907</v>
      </c>
      <c r="B84" s="102">
        <v>43923.0</v>
      </c>
      <c r="C84" s="102">
        <v>44680.0</v>
      </c>
      <c r="D84" s="2">
        <v>4.4</v>
      </c>
      <c r="E84" s="13">
        <v>5.0E-4</v>
      </c>
      <c r="H84" s="43" t="s">
        <v>2908</v>
      </c>
      <c r="I84" s="2" t="s">
        <v>51</v>
      </c>
      <c r="J84" s="2" t="s">
        <v>74</v>
      </c>
      <c r="K84" s="2" t="s">
        <v>2330</v>
      </c>
      <c r="L84" s="43" t="s">
        <v>2719</v>
      </c>
      <c r="M84" s="49"/>
      <c r="N84" s="43" t="s">
        <v>2909</v>
      </c>
      <c r="O84" s="43" t="s">
        <v>2910</v>
      </c>
      <c r="P84" s="92" t="s">
        <v>2911</v>
      </c>
    </row>
    <row r="85" ht="28.5" customHeight="1">
      <c r="A85" s="2" t="s">
        <v>2912</v>
      </c>
      <c r="B85" s="102">
        <v>43914.0</v>
      </c>
      <c r="C85" s="102">
        <v>44673.0</v>
      </c>
      <c r="D85" s="2">
        <v>5.4</v>
      </c>
      <c r="E85" s="13">
        <v>6.0E-4</v>
      </c>
      <c r="H85" s="43" t="s">
        <v>2913</v>
      </c>
      <c r="I85" s="2" t="s">
        <v>53</v>
      </c>
      <c r="J85" s="2" t="s">
        <v>66</v>
      </c>
      <c r="K85" s="2" t="s">
        <v>26</v>
      </c>
      <c r="L85" s="43" t="s">
        <v>2687</v>
      </c>
      <c r="M85" s="49"/>
      <c r="N85" s="43" t="s">
        <v>25</v>
      </c>
      <c r="O85" s="43" t="s">
        <v>2914</v>
      </c>
      <c r="P85" s="92" t="s">
        <v>2915</v>
      </c>
    </row>
    <row r="86" ht="28.5" customHeight="1">
      <c r="A86" s="2" t="s">
        <v>2916</v>
      </c>
      <c r="B86" s="102">
        <v>44090.0</v>
      </c>
      <c r="C86" s="102">
        <v>44872.0</v>
      </c>
      <c r="D86" s="2">
        <v>5.5</v>
      </c>
      <c r="E86" s="13">
        <v>4.0E-4</v>
      </c>
      <c r="H86" s="43" t="s">
        <v>2917</v>
      </c>
      <c r="I86" s="38"/>
      <c r="J86" s="38"/>
    </row>
    <row r="87" ht="28.5" customHeight="1">
      <c r="A87" s="2" t="s">
        <v>2918</v>
      </c>
      <c r="B87" s="102">
        <v>44084.0</v>
      </c>
      <c r="C87" s="102">
        <v>44495.0</v>
      </c>
      <c r="D87" s="2">
        <v>4.4</v>
      </c>
      <c r="E87" s="13">
        <v>4.0E-4</v>
      </c>
      <c r="H87" s="43" t="s">
        <v>2919</v>
      </c>
      <c r="I87" s="38"/>
      <c r="J87" s="38"/>
    </row>
    <row r="88" ht="28.5" customHeight="1">
      <c r="A88" s="2" t="s">
        <v>2920</v>
      </c>
      <c r="B88" s="102">
        <v>44090.0</v>
      </c>
      <c r="C88" s="102">
        <v>44096.0</v>
      </c>
      <c r="D88" s="2">
        <v>5.5</v>
      </c>
      <c r="E88" s="13">
        <v>4.0E-4</v>
      </c>
      <c r="H88" s="43" t="s">
        <v>2921</v>
      </c>
      <c r="I88" s="38"/>
      <c r="J88" s="38"/>
    </row>
    <row r="89" ht="28.5" customHeight="1">
      <c r="A89" s="2" t="s">
        <v>2922</v>
      </c>
      <c r="B89" s="102">
        <v>44089.0</v>
      </c>
      <c r="C89" s="102">
        <v>44097.0</v>
      </c>
      <c r="D89" s="2">
        <v>5.5</v>
      </c>
      <c r="E89" s="13">
        <v>4.0E-4</v>
      </c>
      <c r="H89" s="43" t="s">
        <v>2923</v>
      </c>
      <c r="I89" s="38"/>
      <c r="J89" s="38"/>
    </row>
    <row r="90" ht="28.5" customHeight="1">
      <c r="A90" s="2" t="s">
        <v>2924</v>
      </c>
      <c r="B90" s="102">
        <v>44089.0</v>
      </c>
      <c r="C90" s="102">
        <v>44097.0</v>
      </c>
      <c r="D90" s="2">
        <v>5.5</v>
      </c>
      <c r="E90" s="13">
        <v>4.0E-4</v>
      </c>
      <c r="H90" s="43" t="s">
        <v>2925</v>
      </c>
      <c r="I90" s="38"/>
      <c r="J90" s="38"/>
    </row>
    <row r="91" ht="28.5" customHeight="1">
      <c r="A91" s="2" t="s">
        <v>2926</v>
      </c>
      <c r="B91" s="102">
        <v>43991.0</v>
      </c>
      <c r="C91" s="102">
        <v>44969.0</v>
      </c>
      <c r="D91" s="2">
        <v>7.8</v>
      </c>
      <c r="E91" s="13">
        <v>4.0E-4</v>
      </c>
      <c r="H91" s="43" t="s">
        <v>2927</v>
      </c>
      <c r="I91" s="38"/>
      <c r="J91" s="38"/>
    </row>
    <row r="92" ht="28.5" customHeight="1">
      <c r="A92" s="2" t="s">
        <v>2928</v>
      </c>
      <c r="B92" s="102">
        <v>43994.0</v>
      </c>
      <c r="C92" s="102">
        <v>45083.0</v>
      </c>
      <c r="D92" s="2">
        <v>4.4</v>
      </c>
      <c r="E92" s="13">
        <v>5.0E-4</v>
      </c>
      <c r="H92" s="43" t="s">
        <v>2929</v>
      </c>
      <c r="I92" s="38"/>
      <c r="J92" s="38"/>
    </row>
    <row r="93" ht="28.5" customHeight="1">
      <c r="A93" s="2" t="s">
        <v>2930</v>
      </c>
      <c r="B93" s="102">
        <v>44077.0</v>
      </c>
      <c r="C93" s="102">
        <v>44084.0</v>
      </c>
      <c r="D93" s="2">
        <v>5.5</v>
      </c>
      <c r="E93" s="13">
        <v>4.0E-4</v>
      </c>
      <c r="H93" s="43" t="s">
        <v>2931</v>
      </c>
      <c r="I93" s="38"/>
      <c r="J93" s="38"/>
    </row>
    <row r="94" ht="28.5" customHeight="1">
      <c r="A94" s="2" t="s">
        <v>2932</v>
      </c>
      <c r="B94" s="102">
        <v>43973.0</v>
      </c>
      <c r="C94" s="102">
        <v>44673.0</v>
      </c>
      <c r="D94" s="2">
        <v>5.9</v>
      </c>
      <c r="E94" s="13">
        <v>0.006</v>
      </c>
      <c r="H94" s="43" t="s">
        <v>2933</v>
      </c>
      <c r="I94" s="38"/>
      <c r="J94" s="38"/>
    </row>
    <row r="95" ht="28.5" customHeight="1">
      <c r="A95" s="2" t="s">
        <v>2934</v>
      </c>
      <c r="B95" s="102">
        <v>43959.0</v>
      </c>
      <c r="C95" s="102">
        <v>44550.0</v>
      </c>
      <c r="D95" s="2">
        <v>6.5</v>
      </c>
      <c r="E95" s="13">
        <v>5.0E-4</v>
      </c>
      <c r="H95" s="43" t="s">
        <v>2935</v>
      </c>
      <c r="I95" s="38"/>
      <c r="J95" s="38"/>
    </row>
    <row r="96" ht="28.5" customHeight="1">
      <c r="A96" s="2" t="s">
        <v>2936</v>
      </c>
      <c r="B96" s="102">
        <v>43886.0</v>
      </c>
      <c r="C96" s="102">
        <v>44669.0</v>
      </c>
      <c r="D96" s="2">
        <v>5.5</v>
      </c>
      <c r="E96" s="13">
        <v>6.0E-4</v>
      </c>
      <c r="H96" s="43" t="s">
        <v>2937</v>
      </c>
      <c r="I96" s="38"/>
      <c r="J96" s="38"/>
    </row>
    <row r="97" ht="28.5" customHeight="1">
      <c r="A97" s="2" t="s">
        <v>2938</v>
      </c>
      <c r="B97" s="102">
        <v>43886.0</v>
      </c>
      <c r="C97" s="102">
        <v>44863.0</v>
      </c>
      <c r="D97" s="2">
        <v>7.1</v>
      </c>
      <c r="E97" s="13">
        <v>5.0E-4</v>
      </c>
      <c r="H97" s="43" t="s">
        <v>2939</v>
      </c>
      <c r="I97" s="58" t="s">
        <v>52</v>
      </c>
      <c r="J97" s="2" t="s">
        <v>69</v>
      </c>
      <c r="K97" s="2" t="s">
        <v>33</v>
      </c>
      <c r="L97" s="43" t="s">
        <v>2719</v>
      </c>
      <c r="M97" s="49"/>
      <c r="N97" s="43" t="s">
        <v>2289</v>
      </c>
      <c r="O97" s="43" t="s">
        <v>2940</v>
      </c>
      <c r="P97" s="92" t="s">
        <v>2941</v>
      </c>
    </row>
    <row r="98" ht="28.5" customHeight="1">
      <c r="A98" s="2" t="s">
        <v>2942</v>
      </c>
      <c r="B98" s="102">
        <v>43875.0</v>
      </c>
      <c r="C98" s="102">
        <v>44678.0</v>
      </c>
      <c r="D98" s="2">
        <v>5.5</v>
      </c>
      <c r="E98" s="13">
        <v>5.0E-4</v>
      </c>
      <c r="H98" s="43" t="s">
        <v>2943</v>
      </c>
      <c r="I98" s="38"/>
      <c r="J98" s="38"/>
    </row>
    <row r="99" ht="28.5" customHeight="1">
      <c r="A99" s="2" t="s">
        <v>2944</v>
      </c>
      <c r="B99" s="102">
        <v>43923.0</v>
      </c>
      <c r="C99" s="102">
        <v>44981.0</v>
      </c>
      <c r="D99" s="2">
        <v>7.8</v>
      </c>
      <c r="E99" s="13">
        <v>9.0E-4</v>
      </c>
      <c r="H99" s="43" t="s">
        <v>2945</v>
      </c>
      <c r="I99" s="38"/>
      <c r="J99" s="38"/>
    </row>
    <row r="100" ht="28.5" customHeight="1">
      <c r="A100" s="2" t="s">
        <v>2946</v>
      </c>
      <c r="B100" s="102">
        <v>43930.0</v>
      </c>
      <c r="C100" s="102">
        <v>44841.0</v>
      </c>
      <c r="D100" s="2">
        <v>6.5</v>
      </c>
      <c r="E100" s="13">
        <v>5.0E-4</v>
      </c>
      <c r="H100" s="43" t="s">
        <v>2947</v>
      </c>
      <c r="I100" s="38"/>
      <c r="J100" s="38"/>
    </row>
    <row r="101" ht="28.5" customHeight="1">
      <c r="A101" s="2" t="s">
        <v>2948</v>
      </c>
      <c r="B101" s="102">
        <v>43867.0</v>
      </c>
      <c r="C101" s="102">
        <v>44560.0</v>
      </c>
      <c r="D101" s="2">
        <v>6.1</v>
      </c>
      <c r="E101" s="13">
        <v>5.0E-4</v>
      </c>
      <c r="H101" s="43" t="s">
        <v>2949</v>
      </c>
      <c r="I101" s="2" t="s">
        <v>51</v>
      </c>
      <c r="J101" s="2" t="s">
        <v>72</v>
      </c>
      <c r="K101" s="2" t="s">
        <v>35</v>
      </c>
      <c r="L101" s="43" t="s">
        <v>2719</v>
      </c>
      <c r="M101" s="43" t="s">
        <v>2950</v>
      </c>
      <c r="N101" s="43" t="s">
        <v>2951</v>
      </c>
      <c r="O101" s="43" t="s">
        <v>2952</v>
      </c>
      <c r="P101" s="92" t="s">
        <v>2953</v>
      </c>
    </row>
    <row r="102" ht="28.5" customHeight="1">
      <c r="A102" s="2" t="s">
        <v>2954</v>
      </c>
      <c r="B102" s="102">
        <v>43859.0</v>
      </c>
      <c r="C102" s="102">
        <v>43992.0</v>
      </c>
      <c r="D102" s="2">
        <v>7.1</v>
      </c>
      <c r="E102" s="13">
        <v>4.0E-4</v>
      </c>
      <c r="H102" s="43" t="s">
        <v>2955</v>
      </c>
      <c r="I102" s="38"/>
      <c r="J102" s="38"/>
    </row>
    <row r="103" ht="28.5" customHeight="1">
      <c r="A103" s="2" t="s">
        <v>2956</v>
      </c>
      <c r="B103" s="102">
        <v>43844.0</v>
      </c>
      <c r="C103" s="102">
        <v>43860.0</v>
      </c>
      <c r="D103" s="2">
        <v>7.8</v>
      </c>
      <c r="E103" s="13">
        <v>5.0E-4</v>
      </c>
      <c r="H103" s="43" t="s">
        <v>2957</v>
      </c>
      <c r="I103" s="2" t="s">
        <v>51</v>
      </c>
      <c r="J103" s="2" t="s">
        <v>60</v>
      </c>
      <c r="K103" s="2" t="s">
        <v>14</v>
      </c>
      <c r="L103" s="43" t="s">
        <v>2681</v>
      </c>
      <c r="M103" s="43" t="s">
        <v>2950</v>
      </c>
      <c r="N103" s="2" t="s">
        <v>2958</v>
      </c>
      <c r="O103" s="43" t="s">
        <v>2959</v>
      </c>
      <c r="P103" s="92" t="s">
        <v>2960</v>
      </c>
    </row>
    <row r="104" ht="28.5" customHeight="1">
      <c r="A104" s="2" t="s">
        <v>2961</v>
      </c>
      <c r="B104" s="102">
        <v>44083.0</v>
      </c>
      <c r="C104" s="102">
        <v>44392.0</v>
      </c>
      <c r="D104" s="2">
        <v>7.5</v>
      </c>
      <c r="E104" s="13">
        <v>0.0018</v>
      </c>
      <c r="H104" s="43" t="s">
        <v>2962</v>
      </c>
      <c r="I104" s="38"/>
      <c r="J104" s="38"/>
    </row>
    <row r="105" ht="28.5" customHeight="1">
      <c r="A105" s="2" t="s">
        <v>2963</v>
      </c>
      <c r="B105" s="102">
        <v>44163.0</v>
      </c>
      <c r="C105" s="102">
        <v>44208.0</v>
      </c>
      <c r="D105" s="2">
        <v>5.4</v>
      </c>
      <c r="E105" s="13">
        <v>4.0E-4</v>
      </c>
      <c r="H105" s="43" t="s">
        <v>2964</v>
      </c>
      <c r="I105" s="38"/>
      <c r="J105" s="38"/>
    </row>
    <row r="106" ht="28.5" customHeight="1">
      <c r="A106" s="2" t="s">
        <v>2965</v>
      </c>
      <c r="B106" s="102">
        <v>43985.0</v>
      </c>
      <c r="C106" s="102">
        <v>44361.0</v>
      </c>
      <c r="D106" s="2">
        <v>5.5</v>
      </c>
      <c r="E106" s="13">
        <v>5.0E-4</v>
      </c>
      <c r="H106" s="43" t="s">
        <v>2966</v>
      </c>
      <c r="I106" s="38"/>
      <c r="J106" s="38"/>
    </row>
    <row r="107" ht="28.5" customHeight="1">
      <c r="A107" s="2" t="s">
        <v>2967</v>
      </c>
      <c r="B107" s="102">
        <v>43985.0</v>
      </c>
      <c r="C107" s="102">
        <v>44946.0</v>
      </c>
      <c r="D107" s="2">
        <v>5.5</v>
      </c>
      <c r="E107" s="13">
        <v>5.0E-4</v>
      </c>
      <c r="H107" s="43" t="s">
        <v>2968</v>
      </c>
      <c r="I107" s="38"/>
      <c r="J107" s="38"/>
    </row>
    <row r="108" ht="28.5" customHeight="1">
      <c r="A108" s="2" t="s">
        <v>2969</v>
      </c>
      <c r="B108" s="102">
        <v>43960.0</v>
      </c>
      <c r="C108" s="102">
        <v>44398.0</v>
      </c>
      <c r="D108" s="2">
        <v>4.7</v>
      </c>
      <c r="E108" s="13">
        <v>7.0E-4</v>
      </c>
      <c r="H108" s="43" t="s">
        <v>2970</v>
      </c>
      <c r="I108" s="38"/>
      <c r="J108" s="38"/>
    </row>
    <row r="109" ht="28.5" customHeight="1">
      <c r="A109" s="2" t="s">
        <v>2971</v>
      </c>
      <c r="B109" s="102">
        <v>43857.0</v>
      </c>
      <c r="C109" s="102">
        <v>43903.0</v>
      </c>
      <c r="D109" s="2">
        <v>5.5</v>
      </c>
      <c r="E109" s="13">
        <v>4.0E-4</v>
      </c>
      <c r="H109" s="43" t="s">
        <v>2972</v>
      </c>
      <c r="I109" s="38"/>
      <c r="J109" s="38"/>
    </row>
    <row r="110" ht="28.5" customHeight="1">
      <c r="A110" s="2" t="s">
        <v>2973</v>
      </c>
      <c r="B110" s="102">
        <v>44025.0</v>
      </c>
      <c r="C110" s="102">
        <v>44033.0</v>
      </c>
      <c r="D110" s="2">
        <v>5.5</v>
      </c>
      <c r="E110" s="13">
        <v>5.0E-4</v>
      </c>
      <c r="H110" s="43" t="s">
        <v>2974</v>
      </c>
      <c r="I110" s="38"/>
      <c r="J110" s="38"/>
    </row>
    <row r="111" ht="28.5" customHeight="1">
      <c r="A111" s="2" t="s">
        <v>2975</v>
      </c>
      <c r="B111" s="102">
        <v>43839.0</v>
      </c>
      <c r="C111" s="102">
        <v>44969.0</v>
      </c>
      <c r="D111" s="2">
        <v>6.1</v>
      </c>
      <c r="E111" s="13">
        <v>7.0E-4</v>
      </c>
      <c r="H111" s="43" t="s">
        <v>2976</v>
      </c>
      <c r="I111" s="38"/>
      <c r="J111" s="38"/>
    </row>
    <row r="112" ht="28.5" customHeight="1">
      <c r="A112" s="2" t="s">
        <v>2977</v>
      </c>
      <c r="B112" s="102">
        <v>43846.0</v>
      </c>
      <c r="C112" s="102">
        <v>44669.0</v>
      </c>
      <c r="D112" s="2">
        <v>5.3</v>
      </c>
      <c r="E112" s="13">
        <v>0.003</v>
      </c>
      <c r="H112" s="43" t="s">
        <v>2978</v>
      </c>
      <c r="I112" s="38"/>
      <c r="J112" s="38"/>
    </row>
    <row r="113" ht="28.5" customHeight="1">
      <c r="A113" s="2" t="s">
        <v>2979</v>
      </c>
      <c r="B113" s="102">
        <v>43945.0</v>
      </c>
      <c r="C113" s="102">
        <v>43977.0</v>
      </c>
      <c r="D113" s="2">
        <v>7.2</v>
      </c>
      <c r="E113" s="13">
        <v>5.0E-4</v>
      </c>
      <c r="H113" s="43" t="s">
        <v>2980</v>
      </c>
      <c r="I113" s="38"/>
      <c r="J113" s="38"/>
    </row>
    <row r="114" ht="28.5" customHeight="1">
      <c r="A114" s="2" t="s">
        <v>2981</v>
      </c>
      <c r="B114" s="102">
        <v>43945.0</v>
      </c>
      <c r="C114" s="102">
        <v>43952.0</v>
      </c>
      <c r="D114" s="2">
        <v>8.8</v>
      </c>
      <c r="E114" s="13">
        <v>4.0E-4</v>
      </c>
      <c r="H114" s="43" t="s">
        <v>2982</v>
      </c>
      <c r="I114" s="38"/>
      <c r="J114" s="38"/>
    </row>
    <row r="115" ht="28.5" customHeight="1">
      <c r="A115" s="2" t="s">
        <v>2983</v>
      </c>
      <c r="B115" s="102">
        <v>43945.0</v>
      </c>
      <c r="C115" s="102">
        <v>43952.0</v>
      </c>
      <c r="D115" s="2">
        <v>7.8</v>
      </c>
      <c r="E115" s="13">
        <v>5.0E-4</v>
      </c>
      <c r="H115" s="43" t="s">
        <v>2984</v>
      </c>
      <c r="I115" s="38"/>
      <c r="J115" s="38"/>
    </row>
    <row r="116" ht="28.5" customHeight="1">
      <c r="A116" s="2" t="s">
        <v>2985</v>
      </c>
      <c r="B116" s="102">
        <v>43945.0</v>
      </c>
      <c r="C116" s="102">
        <v>43952.0</v>
      </c>
      <c r="D116" s="2">
        <v>7.8</v>
      </c>
      <c r="E116" s="13">
        <v>4.0E-4</v>
      </c>
      <c r="H116" s="43" t="s">
        <v>2986</v>
      </c>
      <c r="I116" s="38"/>
      <c r="J116" s="38"/>
    </row>
    <row r="117" ht="28.5" customHeight="1">
      <c r="A117" s="2" t="s">
        <v>2987</v>
      </c>
      <c r="B117" s="102">
        <v>43959.0</v>
      </c>
      <c r="C117" s="102">
        <v>44969.0</v>
      </c>
      <c r="D117" s="2">
        <v>7.0</v>
      </c>
      <c r="E117" s="13">
        <v>4.0E-4</v>
      </c>
      <c r="H117" s="43" t="s">
        <v>2988</v>
      </c>
      <c r="I117" s="38"/>
      <c r="J117" s="38"/>
    </row>
    <row r="118" ht="28.5" customHeight="1">
      <c r="A118" s="2" t="s">
        <v>2989</v>
      </c>
      <c r="B118" s="102">
        <v>43861.0</v>
      </c>
      <c r="C118" s="102">
        <v>43992.0</v>
      </c>
      <c r="D118" s="2">
        <v>6.2</v>
      </c>
      <c r="E118" s="13">
        <v>5.0E-4</v>
      </c>
      <c r="H118" s="43" t="s">
        <v>2990</v>
      </c>
      <c r="I118" s="38"/>
      <c r="J118" s="38"/>
    </row>
    <row r="119" ht="28.5" customHeight="1">
      <c r="A119" s="2" t="s">
        <v>2991</v>
      </c>
      <c r="B119" s="102">
        <v>43873.0</v>
      </c>
      <c r="C119" s="102">
        <v>43875.0</v>
      </c>
      <c r="D119" s="2">
        <v>5.5</v>
      </c>
      <c r="E119" s="13">
        <v>4.0E-4</v>
      </c>
      <c r="H119" s="43" t="s">
        <v>2992</v>
      </c>
      <c r="I119" s="38"/>
      <c r="J119" s="38"/>
    </row>
    <row r="120" ht="28.5" customHeight="1">
      <c r="A120" s="2" t="s">
        <v>2993</v>
      </c>
      <c r="B120" s="102">
        <v>43880.0</v>
      </c>
      <c r="C120" s="102">
        <v>43889.0</v>
      </c>
      <c r="D120" s="2">
        <v>7.8</v>
      </c>
      <c r="E120" s="13">
        <v>0.0011</v>
      </c>
      <c r="H120" s="43" t="s">
        <v>2994</v>
      </c>
      <c r="I120" s="38"/>
      <c r="J120" s="38"/>
    </row>
    <row r="121" ht="28.5" customHeight="1">
      <c r="A121" s="2" t="s">
        <v>2995</v>
      </c>
      <c r="B121" s="102">
        <v>43881.0</v>
      </c>
      <c r="C121" s="102">
        <v>43886.0</v>
      </c>
      <c r="D121" s="2">
        <v>5.5</v>
      </c>
      <c r="E121" s="13">
        <v>4.0E-4</v>
      </c>
      <c r="H121" s="43" t="s">
        <v>2996</v>
      </c>
      <c r="I121" s="38"/>
      <c r="J121" s="38"/>
    </row>
    <row r="122" ht="28.5" customHeight="1">
      <c r="A122" s="2" t="s">
        <v>2997</v>
      </c>
      <c r="B122" s="102">
        <v>43881.0</v>
      </c>
      <c r="C122" s="102">
        <v>43886.0</v>
      </c>
      <c r="D122" s="2">
        <v>5.5</v>
      </c>
      <c r="E122" s="13">
        <v>5.0E-4</v>
      </c>
      <c r="H122" s="43" t="s">
        <v>2998</v>
      </c>
      <c r="I122" s="38"/>
      <c r="J122" s="38"/>
    </row>
    <row r="123" ht="28.5" customHeight="1">
      <c r="A123" s="2" t="s">
        <v>2999</v>
      </c>
      <c r="B123" s="102">
        <v>43881.0</v>
      </c>
      <c r="C123" s="102">
        <v>43886.0</v>
      </c>
      <c r="D123" s="2">
        <v>7.0</v>
      </c>
      <c r="E123" s="13">
        <v>4.0E-4</v>
      </c>
      <c r="H123" s="43" t="s">
        <v>3000</v>
      </c>
      <c r="I123" s="38"/>
      <c r="J123" s="38"/>
    </row>
    <row r="124" ht="28.5" customHeight="1">
      <c r="A124" s="2" t="s">
        <v>3001</v>
      </c>
      <c r="B124" s="102">
        <v>43845.0</v>
      </c>
      <c r="C124" s="102">
        <v>43865.0</v>
      </c>
      <c r="D124" s="2">
        <v>5.9</v>
      </c>
      <c r="E124" s="13">
        <v>0.0019</v>
      </c>
      <c r="H124" s="43" t="s">
        <v>3002</v>
      </c>
      <c r="I124" s="38"/>
      <c r="J124" s="38"/>
    </row>
    <row r="125" ht="28.5" customHeight="1">
      <c r="B125" s="106"/>
      <c r="C125" s="106"/>
      <c r="H125" s="49"/>
      <c r="I125" s="38"/>
      <c r="J125" s="38"/>
      <c r="L125" s="49"/>
      <c r="M125" s="49"/>
      <c r="N125" s="49"/>
      <c r="O125" s="49"/>
    </row>
    <row r="126" ht="28.5" customHeight="1">
      <c r="B126" s="106"/>
      <c r="C126" s="106"/>
      <c r="H126" s="49"/>
      <c r="I126" s="38"/>
      <c r="J126" s="38"/>
      <c r="L126" s="49"/>
      <c r="M126" s="49"/>
      <c r="N126" s="49"/>
      <c r="O126" s="49"/>
    </row>
    <row r="127" ht="28.5" customHeight="1">
      <c r="B127" s="106"/>
      <c r="C127" s="106"/>
      <c r="H127" s="49"/>
      <c r="I127" s="38"/>
      <c r="J127" s="38"/>
      <c r="L127" s="49"/>
      <c r="M127" s="49"/>
      <c r="N127" s="49"/>
      <c r="O127" s="49"/>
    </row>
    <row r="128" ht="28.5" customHeight="1">
      <c r="B128" s="106"/>
      <c r="C128" s="106"/>
      <c r="H128" s="49"/>
      <c r="I128" s="38"/>
      <c r="J128" s="38"/>
      <c r="L128" s="49"/>
      <c r="M128" s="49"/>
      <c r="N128" s="49"/>
      <c r="O128" s="49"/>
    </row>
    <row r="129" ht="28.5" customHeight="1">
      <c r="B129" s="106"/>
      <c r="C129" s="106"/>
      <c r="H129" s="49"/>
      <c r="I129" s="38"/>
      <c r="J129" s="38"/>
      <c r="L129" s="49"/>
      <c r="M129" s="49"/>
      <c r="N129" s="49"/>
      <c r="O129" s="49"/>
    </row>
    <row r="130" ht="28.5" customHeight="1">
      <c r="B130" s="106"/>
      <c r="C130" s="106"/>
      <c r="H130" s="49"/>
      <c r="I130" s="38"/>
      <c r="J130" s="38"/>
      <c r="L130" s="49"/>
      <c r="M130" s="49"/>
      <c r="N130" s="49"/>
      <c r="O130" s="49"/>
    </row>
    <row r="131" ht="28.5" customHeight="1">
      <c r="B131" s="106"/>
      <c r="C131" s="106"/>
      <c r="H131" s="49"/>
      <c r="I131" s="38"/>
      <c r="J131" s="38"/>
      <c r="L131" s="49"/>
      <c r="M131" s="49"/>
      <c r="N131" s="49"/>
      <c r="O131" s="49"/>
    </row>
    <row r="132" ht="28.5" customHeight="1">
      <c r="B132" s="106"/>
      <c r="C132" s="106"/>
      <c r="H132" s="49"/>
      <c r="I132" s="38"/>
      <c r="J132" s="38"/>
      <c r="L132" s="49"/>
      <c r="M132" s="49"/>
      <c r="N132" s="49"/>
      <c r="O132" s="49"/>
    </row>
    <row r="133" ht="28.5" customHeight="1">
      <c r="B133" s="106"/>
      <c r="C133" s="106"/>
      <c r="H133" s="49"/>
      <c r="I133" s="38"/>
      <c r="J133" s="38"/>
      <c r="L133" s="49"/>
      <c r="M133" s="49"/>
      <c r="N133" s="49"/>
      <c r="O133" s="49"/>
    </row>
    <row r="134" ht="28.5" customHeight="1">
      <c r="B134" s="106"/>
      <c r="C134" s="106"/>
      <c r="H134" s="49"/>
      <c r="I134" s="38"/>
      <c r="J134" s="38"/>
      <c r="L134" s="49"/>
      <c r="M134" s="49"/>
      <c r="N134" s="49"/>
      <c r="O134" s="49"/>
    </row>
    <row r="135" ht="28.5" customHeight="1">
      <c r="B135" s="106"/>
      <c r="C135" s="106"/>
      <c r="H135" s="49"/>
      <c r="I135" s="38"/>
      <c r="J135" s="38"/>
      <c r="L135" s="49"/>
      <c r="M135" s="49"/>
      <c r="N135" s="49"/>
      <c r="O135" s="49"/>
    </row>
    <row r="136" ht="28.5" customHeight="1">
      <c r="B136" s="106"/>
      <c r="C136" s="106"/>
      <c r="H136" s="49"/>
      <c r="I136" s="38"/>
      <c r="J136" s="38"/>
      <c r="L136" s="49"/>
      <c r="M136" s="49"/>
      <c r="N136" s="49"/>
      <c r="O136" s="49"/>
    </row>
    <row r="137" ht="28.5" customHeight="1">
      <c r="B137" s="106"/>
      <c r="C137" s="106"/>
      <c r="H137" s="49"/>
      <c r="I137" s="38"/>
      <c r="J137" s="38"/>
      <c r="L137" s="49"/>
      <c r="M137" s="49"/>
      <c r="N137" s="49"/>
      <c r="O137" s="49"/>
    </row>
    <row r="138" ht="28.5" customHeight="1">
      <c r="B138" s="106"/>
      <c r="C138" s="106"/>
      <c r="H138" s="49"/>
      <c r="I138" s="38"/>
      <c r="J138" s="38"/>
      <c r="L138" s="49"/>
      <c r="M138" s="49"/>
      <c r="N138" s="49"/>
      <c r="O138" s="49"/>
    </row>
    <row r="139" ht="28.5" customHeight="1">
      <c r="B139" s="106"/>
      <c r="C139" s="106"/>
      <c r="H139" s="49"/>
      <c r="I139" s="38"/>
      <c r="J139" s="38"/>
      <c r="L139" s="49"/>
      <c r="M139" s="49"/>
      <c r="N139" s="49"/>
      <c r="O139" s="49"/>
    </row>
    <row r="140" ht="28.5" customHeight="1">
      <c r="B140" s="106"/>
      <c r="C140" s="106"/>
      <c r="H140" s="49"/>
      <c r="I140" s="38"/>
      <c r="J140" s="38"/>
      <c r="L140" s="49"/>
      <c r="M140" s="49"/>
      <c r="N140" s="49"/>
      <c r="O140" s="49"/>
    </row>
    <row r="141" ht="28.5" customHeight="1">
      <c r="B141" s="106"/>
      <c r="C141" s="106"/>
      <c r="H141" s="49"/>
      <c r="I141" s="38"/>
      <c r="J141" s="38"/>
      <c r="L141" s="49"/>
      <c r="M141" s="49"/>
      <c r="N141" s="49"/>
      <c r="O141" s="49"/>
    </row>
    <row r="142" ht="28.5" customHeight="1">
      <c r="B142" s="106"/>
      <c r="C142" s="106"/>
      <c r="H142" s="49"/>
      <c r="I142" s="38"/>
      <c r="J142" s="38"/>
      <c r="L142" s="49"/>
      <c r="M142" s="49"/>
      <c r="N142" s="49"/>
      <c r="O142" s="49"/>
    </row>
    <row r="143" ht="28.5" customHeight="1">
      <c r="B143" s="106"/>
      <c r="C143" s="106"/>
      <c r="H143" s="49"/>
      <c r="I143" s="38"/>
      <c r="J143" s="38"/>
      <c r="L143" s="49"/>
      <c r="M143" s="49"/>
      <c r="N143" s="49"/>
      <c r="O143" s="49"/>
    </row>
    <row r="144" ht="28.5" customHeight="1">
      <c r="B144" s="106"/>
      <c r="C144" s="106"/>
      <c r="H144" s="49"/>
      <c r="I144" s="38"/>
      <c r="J144" s="38"/>
      <c r="L144" s="49"/>
      <c r="M144" s="49"/>
      <c r="N144" s="49"/>
      <c r="O144" s="49"/>
    </row>
    <row r="145" ht="28.5" customHeight="1">
      <c r="B145" s="106"/>
      <c r="C145" s="106"/>
      <c r="H145" s="49"/>
      <c r="I145" s="38"/>
      <c r="J145" s="38"/>
      <c r="L145" s="49"/>
      <c r="M145" s="49"/>
      <c r="N145" s="49"/>
      <c r="O145" s="49"/>
    </row>
    <row r="146" ht="28.5" customHeight="1">
      <c r="B146" s="106"/>
      <c r="C146" s="106"/>
      <c r="H146" s="49"/>
      <c r="I146" s="38"/>
      <c r="J146" s="38"/>
      <c r="L146" s="49"/>
      <c r="M146" s="49"/>
      <c r="N146" s="49"/>
      <c r="O146" s="49"/>
    </row>
    <row r="147" ht="28.5" customHeight="1">
      <c r="B147" s="106"/>
      <c r="C147" s="106"/>
      <c r="H147" s="49"/>
      <c r="I147" s="38"/>
      <c r="J147" s="38"/>
      <c r="L147" s="49"/>
      <c r="M147" s="49"/>
      <c r="N147" s="49"/>
      <c r="O147" s="49"/>
    </row>
    <row r="148" ht="28.5" customHeight="1">
      <c r="B148" s="106"/>
      <c r="C148" s="106"/>
      <c r="H148" s="49"/>
      <c r="I148" s="38"/>
      <c r="J148" s="38"/>
      <c r="L148" s="49"/>
      <c r="M148" s="49"/>
      <c r="N148" s="49"/>
      <c r="O148" s="49"/>
    </row>
    <row r="149" ht="28.5" customHeight="1">
      <c r="B149" s="106"/>
      <c r="C149" s="106"/>
      <c r="H149" s="49"/>
      <c r="I149" s="38"/>
      <c r="J149" s="38"/>
      <c r="L149" s="49"/>
      <c r="M149" s="49"/>
      <c r="N149" s="49"/>
      <c r="O149" s="49"/>
    </row>
    <row r="150" ht="28.5" customHeight="1">
      <c r="B150" s="106"/>
      <c r="C150" s="106"/>
      <c r="H150" s="49"/>
      <c r="I150" s="38"/>
      <c r="J150" s="38"/>
      <c r="L150" s="49"/>
      <c r="M150" s="49"/>
      <c r="N150" s="49"/>
      <c r="O150" s="49"/>
    </row>
    <row r="151" ht="28.5" customHeight="1">
      <c r="B151" s="106"/>
      <c r="C151" s="106"/>
      <c r="H151" s="49"/>
      <c r="I151" s="38"/>
      <c r="J151" s="38"/>
      <c r="L151" s="49"/>
      <c r="M151" s="49"/>
      <c r="N151" s="49"/>
      <c r="O151" s="49"/>
    </row>
    <row r="152" ht="28.5" customHeight="1">
      <c r="B152" s="106"/>
      <c r="C152" s="106"/>
      <c r="H152" s="49"/>
      <c r="I152" s="38"/>
      <c r="J152" s="38"/>
      <c r="L152" s="49"/>
      <c r="M152" s="49"/>
      <c r="N152" s="49"/>
      <c r="O152" s="49"/>
    </row>
    <row r="153" ht="28.5" customHeight="1">
      <c r="B153" s="106"/>
      <c r="C153" s="106"/>
      <c r="H153" s="49"/>
      <c r="I153" s="38"/>
      <c r="J153" s="38"/>
      <c r="L153" s="49"/>
      <c r="M153" s="49"/>
      <c r="N153" s="49"/>
      <c r="O153" s="49"/>
    </row>
    <row r="154" ht="28.5" customHeight="1">
      <c r="B154" s="106"/>
      <c r="C154" s="106"/>
      <c r="H154" s="49"/>
      <c r="I154" s="38"/>
      <c r="J154" s="38"/>
      <c r="L154" s="49"/>
      <c r="M154" s="49"/>
      <c r="N154" s="49"/>
      <c r="O154" s="49"/>
    </row>
    <row r="155" ht="28.5" customHeight="1">
      <c r="B155" s="106"/>
      <c r="C155" s="106"/>
      <c r="H155" s="49"/>
      <c r="I155" s="38"/>
      <c r="J155" s="38"/>
      <c r="L155" s="49"/>
      <c r="M155" s="49"/>
      <c r="N155" s="49"/>
      <c r="O155" s="49"/>
    </row>
    <row r="156" ht="28.5" customHeight="1">
      <c r="B156" s="106"/>
      <c r="C156" s="106"/>
      <c r="H156" s="49"/>
      <c r="I156" s="38"/>
      <c r="J156" s="38"/>
      <c r="L156" s="49"/>
      <c r="M156" s="49"/>
      <c r="N156" s="49"/>
      <c r="O156" s="49"/>
    </row>
    <row r="157" ht="28.5" customHeight="1">
      <c r="B157" s="106"/>
      <c r="C157" s="106"/>
      <c r="H157" s="49"/>
      <c r="I157" s="38"/>
      <c r="J157" s="38"/>
      <c r="L157" s="49"/>
      <c r="M157" s="49"/>
      <c r="N157" s="49"/>
      <c r="O157" s="49"/>
    </row>
    <row r="158" ht="28.5" customHeight="1">
      <c r="B158" s="106"/>
      <c r="C158" s="106"/>
      <c r="H158" s="49"/>
      <c r="I158" s="38"/>
      <c r="J158" s="38"/>
      <c r="L158" s="49"/>
      <c r="M158" s="49"/>
      <c r="N158" s="49"/>
      <c r="O158" s="49"/>
    </row>
    <row r="159" ht="28.5" customHeight="1">
      <c r="B159" s="106"/>
      <c r="C159" s="106"/>
      <c r="H159" s="49"/>
      <c r="I159" s="38"/>
      <c r="J159" s="38"/>
      <c r="L159" s="49"/>
      <c r="M159" s="49"/>
      <c r="N159" s="49"/>
      <c r="O159" s="49"/>
    </row>
    <row r="160" ht="28.5" customHeight="1">
      <c r="B160" s="106"/>
      <c r="C160" s="106"/>
      <c r="H160" s="49"/>
      <c r="I160" s="38"/>
      <c r="J160" s="38"/>
      <c r="L160" s="49"/>
      <c r="M160" s="49"/>
      <c r="N160" s="49"/>
      <c r="O160" s="49"/>
    </row>
    <row r="161" ht="28.5" customHeight="1">
      <c r="B161" s="106"/>
      <c r="C161" s="106"/>
      <c r="H161" s="49"/>
      <c r="I161" s="38"/>
      <c r="J161" s="38"/>
      <c r="L161" s="49"/>
      <c r="M161" s="49"/>
      <c r="N161" s="49"/>
      <c r="O161" s="49"/>
    </row>
    <row r="162" ht="28.5" customHeight="1">
      <c r="B162" s="106"/>
      <c r="C162" s="106"/>
      <c r="H162" s="49"/>
      <c r="I162" s="38"/>
      <c r="J162" s="38"/>
      <c r="L162" s="49"/>
      <c r="M162" s="49"/>
      <c r="N162" s="49"/>
      <c r="O162" s="49"/>
    </row>
    <row r="163" ht="28.5" customHeight="1">
      <c r="B163" s="106"/>
      <c r="C163" s="106"/>
      <c r="H163" s="49"/>
      <c r="I163" s="38"/>
      <c r="J163" s="38"/>
      <c r="L163" s="49"/>
      <c r="M163" s="49"/>
      <c r="N163" s="49"/>
      <c r="O163" s="49"/>
    </row>
    <row r="164" ht="28.5" customHeight="1">
      <c r="B164" s="106"/>
      <c r="C164" s="106"/>
      <c r="H164" s="49"/>
      <c r="I164" s="38"/>
      <c r="J164" s="38"/>
      <c r="L164" s="49"/>
      <c r="M164" s="49"/>
      <c r="N164" s="49"/>
      <c r="O164" s="49"/>
    </row>
    <row r="165" ht="28.5" customHeight="1">
      <c r="B165" s="106"/>
      <c r="C165" s="106"/>
      <c r="H165" s="49"/>
      <c r="I165" s="38"/>
      <c r="J165" s="38"/>
      <c r="L165" s="49"/>
      <c r="M165" s="49"/>
      <c r="N165" s="49"/>
      <c r="O165" s="49"/>
    </row>
    <row r="166" ht="28.5" customHeight="1">
      <c r="B166" s="106"/>
      <c r="C166" s="106"/>
      <c r="H166" s="49"/>
      <c r="I166" s="38"/>
      <c r="J166" s="38"/>
      <c r="L166" s="49"/>
      <c r="M166" s="49"/>
      <c r="N166" s="49"/>
      <c r="O166" s="49"/>
    </row>
    <row r="167" ht="28.5" customHeight="1">
      <c r="B167" s="106"/>
      <c r="C167" s="106"/>
      <c r="H167" s="49"/>
      <c r="I167" s="38"/>
      <c r="J167" s="38"/>
      <c r="L167" s="49"/>
      <c r="M167" s="49"/>
      <c r="N167" s="49"/>
      <c r="O167" s="49"/>
    </row>
    <row r="168" ht="28.5" customHeight="1">
      <c r="B168" s="106"/>
      <c r="C168" s="106"/>
      <c r="H168" s="49"/>
      <c r="I168" s="38"/>
      <c r="J168" s="38"/>
      <c r="L168" s="49"/>
      <c r="M168" s="49"/>
      <c r="N168" s="49"/>
      <c r="O168" s="49"/>
    </row>
    <row r="169" ht="28.5" customHeight="1">
      <c r="B169" s="106"/>
      <c r="C169" s="106"/>
      <c r="H169" s="49"/>
      <c r="I169" s="38"/>
      <c r="J169" s="38"/>
      <c r="L169" s="49"/>
      <c r="M169" s="49"/>
      <c r="N169" s="49"/>
      <c r="O169" s="49"/>
    </row>
    <row r="170" ht="28.5" customHeight="1">
      <c r="B170" s="106"/>
      <c r="C170" s="106"/>
      <c r="H170" s="49"/>
      <c r="I170" s="38"/>
      <c r="J170" s="38"/>
      <c r="L170" s="49"/>
      <c r="M170" s="49"/>
      <c r="N170" s="49"/>
      <c r="O170" s="49"/>
    </row>
    <row r="171" ht="28.5" customHeight="1">
      <c r="B171" s="106"/>
      <c r="C171" s="106"/>
      <c r="H171" s="49"/>
      <c r="I171" s="38"/>
      <c r="J171" s="38"/>
      <c r="L171" s="49"/>
      <c r="M171" s="49"/>
      <c r="N171" s="49"/>
      <c r="O171" s="49"/>
    </row>
    <row r="172" ht="28.5" customHeight="1">
      <c r="B172" s="106"/>
      <c r="C172" s="106"/>
      <c r="H172" s="49"/>
      <c r="I172" s="38"/>
      <c r="J172" s="38"/>
      <c r="L172" s="49"/>
      <c r="M172" s="49"/>
      <c r="N172" s="49"/>
      <c r="O172" s="49"/>
    </row>
    <row r="173" ht="28.5" customHeight="1">
      <c r="B173" s="106"/>
      <c r="C173" s="106"/>
      <c r="H173" s="49"/>
      <c r="I173" s="38"/>
      <c r="J173" s="38"/>
      <c r="L173" s="49"/>
      <c r="M173" s="49"/>
      <c r="N173" s="49"/>
      <c r="O173" s="49"/>
    </row>
    <row r="174" ht="28.5" customHeight="1">
      <c r="B174" s="106"/>
      <c r="C174" s="106"/>
      <c r="H174" s="49"/>
      <c r="I174" s="38"/>
      <c r="J174" s="38"/>
      <c r="L174" s="49"/>
      <c r="M174" s="49"/>
      <c r="N174" s="49"/>
      <c r="O174" s="49"/>
    </row>
    <row r="175" ht="28.5" customHeight="1">
      <c r="B175" s="106"/>
      <c r="C175" s="106"/>
      <c r="H175" s="49"/>
      <c r="I175" s="38"/>
      <c r="J175" s="38"/>
      <c r="L175" s="49"/>
      <c r="M175" s="49"/>
      <c r="N175" s="49"/>
      <c r="O175" s="49"/>
    </row>
    <row r="176" ht="28.5" customHeight="1">
      <c r="B176" s="106"/>
      <c r="C176" s="106"/>
      <c r="H176" s="49"/>
      <c r="I176" s="38"/>
      <c r="J176" s="38"/>
      <c r="L176" s="49"/>
      <c r="M176" s="49"/>
      <c r="N176" s="49"/>
      <c r="O176" s="49"/>
    </row>
    <row r="177" ht="28.5" customHeight="1">
      <c r="B177" s="106"/>
      <c r="C177" s="106"/>
      <c r="H177" s="49"/>
      <c r="I177" s="38"/>
      <c r="J177" s="38"/>
      <c r="L177" s="49"/>
      <c r="M177" s="49"/>
      <c r="N177" s="49"/>
      <c r="O177" s="49"/>
    </row>
    <row r="178" ht="28.5" customHeight="1">
      <c r="B178" s="106"/>
      <c r="C178" s="106"/>
      <c r="H178" s="49"/>
      <c r="I178" s="38"/>
      <c r="J178" s="38"/>
      <c r="L178" s="49"/>
      <c r="M178" s="49"/>
      <c r="N178" s="49"/>
      <c r="O178" s="49"/>
    </row>
    <row r="179" ht="28.5" customHeight="1">
      <c r="B179" s="106"/>
      <c r="C179" s="106"/>
      <c r="H179" s="49"/>
      <c r="I179" s="38"/>
      <c r="J179" s="38"/>
      <c r="L179" s="49"/>
      <c r="M179" s="49"/>
      <c r="N179" s="49"/>
      <c r="O179" s="49"/>
    </row>
    <row r="180" ht="28.5" customHeight="1">
      <c r="B180" s="106"/>
      <c r="C180" s="106"/>
      <c r="H180" s="49"/>
      <c r="I180" s="38"/>
      <c r="J180" s="38"/>
      <c r="L180" s="49"/>
      <c r="M180" s="49"/>
      <c r="N180" s="49"/>
      <c r="O180" s="49"/>
    </row>
    <row r="181" ht="28.5" customHeight="1">
      <c r="B181" s="106"/>
      <c r="C181" s="106"/>
      <c r="H181" s="49"/>
      <c r="I181" s="38"/>
      <c r="J181" s="38"/>
      <c r="L181" s="49"/>
      <c r="M181" s="49"/>
      <c r="N181" s="49"/>
      <c r="O181" s="49"/>
    </row>
    <row r="182" ht="28.5" customHeight="1">
      <c r="B182" s="106"/>
      <c r="C182" s="106"/>
      <c r="H182" s="49"/>
      <c r="I182" s="38"/>
      <c r="J182" s="38"/>
      <c r="L182" s="49"/>
      <c r="M182" s="49"/>
      <c r="N182" s="49"/>
      <c r="O182" s="49"/>
    </row>
    <row r="183" ht="28.5" customHeight="1">
      <c r="B183" s="106"/>
      <c r="C183" s="106"/>
      <c r="H183" s="49"/>
      <c r="I183" s="38"/>
      <c r="J183" s="38"/>
      <c r="L183" s="49"/>
      <c r="M183" s="49"/>
      <c r="N183" s="49"/>
      <c r="O183" s="49"/>
    </row>
    <row r="184" ht="28.5" customHeight="1">
      <c r="B184" s="106"/>
      <c r="C184" s="106"/>
      <c r="H184" s="49"/>
      <c r="I184" s="38"/>
      <c r="J184" s="38"/>
      <c r="L184" s="49"/>
      <c r="M184" s="49"/>
      <c r="N184" s="49"/>
      <c r="O184" s="49"/>
    </row>
    <row r="185" ht="28.5" customHeight="1">
      <c r="B185" s="106"/>
      <c r="C185" s="106"/>
      <c r="H185" s="49"/>
      <c r="I185" s="38"/>
      <c r="J185" s="38"/>
      <c r="L185" s="49"/>
      <c r="M185" s="49"/>
      <c r="N185" s="49"/>
      <c r="O185" s="49"/>
    </row>
    <row r="186" ht="28.5" customHeight="1">
      <c r="B186" s="106"/>
      <c r="C186" s="106"/>
      <c r="H186" s="49"/>
      <c r="I186" s="38"/>
      <c r="J186" s="38"/>
      <c r="L186" s="49"/>
      <c r="M186" s="49"/>
      <c r="N186" s="49"/>
      <c r="O186" s="49"/>
    </row>
    <row r="187" ht="28.5" customHeight="1">
      <c r="B187" s="106"/>
      <c r="C187" s="106"/>
      <c r="H187" s="49"/>
      <c r="I187" s="38"/>
      <c r="J187" s="38"/>
      <c r="L187" s="49"/>
      <c r="M187" s="49"/>
      <c r="N187" s="49"/>
      <c r="O187" s="49"/>
    </row>
    <row r="188" ht="28.5" customHeight="1">
      <c r="B188" s="106"/>
      <c r="C188" s="106"/>
      <c r="H188" s="49"/>
      <c r="I188" s="38"/>
      <c r="J188" s="38"/>
      <c r="L188" s="49"/>
      <c r="M188" s="49"/>
      <c r="N188" s="49"/>
      <c r="O188" s="49"/>
    </row>
    <row r="189" ht="28.5" customHeight="1">
      <c r="B189" s="106"/>
      <c r="C189" s="106"/>
      <c r="H189" s="49"/>
      <c r="I189" s="38"/>
      <c r="J189" s="38"/>
      <c r="L189" s="49"/>
      <c r="M189" s="49"/>
      <c r="N189" s="49"/>
      <c r="O189" s="49"/>
    </row>
    <row r="190" ht="28.5" customHeight="1">
      <c r="B190" s="106"/>
      <c r="C190" s="106"/>
      <c r="H190" s="49"/>
      <c r="I190" s="38"/>
      <c r="J190" s="38"/>
      <c r="L190" s="49"/>
      <c r="M190" s="49"/>
      <c r="N190" s="49"/>
      <c r="O190" s="49"/>
    </row>
    <row r="191" ht="28.5" customHeight="1">
      <c r="B191" s="106"/>
      <c r="C191" s="106"/>
      <c r="H191" s="49"/>
      <c r="I191" s="38"/>
      <c r="J191" s="38"/>
      <c r="L191" s="49"/>
      <c r="M191" s="49"/>
      <c r="N191" s="49"/>
      <c r="O191" s="49"/>
    </row>
    <row r="192" ht="28.5" customHeight="1">
      <c r="B192" s="106"/>
      <c r="C192" s="106"/>
      <c r="H192" s="49"/>
      <c r="I192" s="38"/>
      <c r="J192" s="38"/>
      <c r="L192" s="49"/>
      <c r="M192" s="49"/>
      <c r="N192" s="49"/>
      <c r="O192" s="49"/>
    </row>
    <row r="193" ht="28.5" customHeight="1">
      <c r="B193" s="106"/>
      <c r="C193" s="106"/>
      <c r="H193" s="49"/>
      <c r="I193" s="38"/>
      <c r="J193" s="38"/>
      <c r="L193" s="49"/>
      <c r="M193" s="49"/>
      <c r="N193" s="49"/>
      <c r="O193" s="49"/>
    </row>
    <row r="194" ht="28.5" customHeight="1">
      <c r="B194" s="106"/>
      <c r="C194" s="106"/>
      <c r="H194" s="49"/>
      <c r="I194" s="38"/>
      <c r="J194" s="38"/>
      <c r="L194" s="49"/>
      <c r="M194" s="49"/>
      <c r="N194" s="49"/>
      <c r="O194" s="49"/>
    </row>
    <row r="195" ht="28.5" customHeight="1">
      <c r="B195" s="106"/>
      <c r="C195" s="106"/>
      <c r="H195" s="49"/>
      <c r="I195" s="38"/>
      <c r="J195" s="38"/>
      <c r="L195" s="49"/>
      <c r="M195" s="49"/>
      <c r="N195" s="49"/>
      <c r="O195" s="49"/>
    </row>
    <row r="196" ht="28.5" customHeight="1">
      <c r="B196" s="106"/>
      <c r="C196" s="106"/>
      <c r="H196" s="49"/>
      <c r="I196" s="38"/>
      <c r="J196" s="38"/>
      <c r="L196" s="49"/>
      <c r="M196" s="49"/>
      <c r="N196" s="49"/>
      <c r="O196" s="49"/>
    </row>
    <row r="197" ht="28.5" customHeight="1">
      <c r="B197" s="106"/>
      <c r="C197" s="106"/>
      <c r="H197" s="49"/>
      <c r="I197" s="38"/>
      <c r="J197" s="38"/>
      <c r="L197" s="49"/>
      <c r="M197" s="49"/>
      <c r="N197" s="49"/>
      <c r="O197" s="49"/>
    </row>
    <row r="198" ht="28.5" customHeight="1">
      <c r="B198" s="106"/>
      <c r="C198" s="106"/>
      <c r="H198" s="49"/>
      <c r="I198" s="38"/>
      <c r="J198" s="38"/>
      <c r="L198" s="49"/>
      <c r="M198" s="49"/>
      <c r="N198" s="49"/>
      <c r="O198" s="49"/>
    </row>
    <row r="199" ht="28.5" customHeight="1">
      <c r="B199" s="106"/>
      <c r="C199" s="106"/>
      <c r="H199" s="49"/>
      <c r="I199" s="38"/>
      <c r="J199" s="38"/>
      <c r="L199" s="49"/>
      <c r="M199" s="49"/>
      <c r="N199" s="49"/>
      <c r="O199" s="49"/>
    </row>
    <row r="200" ht="28.5" customHeight="1">
      <c r="B200" s="106"/>
      <c r="C200" s="106"/>
      <c r="H200" s="49"/>
      <c r="I200" s="38"/>
      <c r="J200" s="38"/>
      <c r="L200" s="49"/>
      <c r="M200" s="49"/>
      <c r="N200" s="49"/>
      <c r="O200" s="49"/>
    </row>
    <row r="201" ht="28.5" customHeight="1">
      <c r="B201" s="106"/>
      <c r="C201" s="106"/>
      <c r="H201" s="49"/>
      <c r="I201" s="38"/>
      <c r="J201" s="38"/>
      <c r="L201" s="49"/>
      <c r="M201" s="49"/>
      <c r="N201" s="49"/>
      <c r="O201" s="49"/>
    </row>
    <row r="202" ht="28.5" customHeight="1">
      <c r="B202" s="106"/>
      <c r="C202" s="106"/>
      <c r="H202" s="49"/>
      <c r="I202" s="38"/>
      <c r="J202" s="38"/>
      <c r="L202" s="49"/>
      <c r="M202" s="49"/>
      <c r="N202" s="49"/>
      <c r="O202" s="49"/>
    </row>
    <row r="203" ht="28.5" customHeight="1">
      <c r="B203" s="106"/>
      <c r="C203" s="106"/>
      <c r="H203" s="49"/>
      <c r="I203" s="38"/>
      <c r="J203" s="38"/>
      <c r="L203" s="49"/>
      <c r="M203" s="49"/>
      <c r="N203" s="49"/>
      <c r="O203" s="49"/>
    </row>
    <row r="204" ht="28.5" customHeight="1">
      <c r="B204" s="106"/>
      <c r="C204" s="106"/>
      <c r="H204" s="49"/>
      <c r="I204" s="38"/>
      <c r="J204" s="38"/>
      <c r="L204" s="49"/>
      <c r="M204" s="49"/>
      <c r="N204" s="49"/>
      <c r="O204" s="49"/>
    </row>
    <row r="205" ht="28.5" customHeight="1">
      <c r="B205" s="106"/>
      <c r="C205" s="106"/>
      <c r="H205" s="49"/>
      <c r="I205" s="38"/>
      <c r="J205" s="38"/>
      <c r="L205" s="49"/>
      <c r="M205" s="49"/>
      <c r="N205" s="49"/>
      <c r="O205" s="49"/>
    </row>
    <row r="206" ht="28.5" customHeight="1">
      <c r="B206" s="106"/>
      <c r="C206" s="106"/>
      <c r="H206" s="49"/>
      <c r="I206" s="38"/>
      <c r="J206" s="38"/>
      <c r="L206" s="49"/>
      <c r="M206" s="49"/>
      <c r="N206" s="49"/>
      <c r="O206" s="49"/>
    </row>
    <row r="207" ht="28.5" customHeight="1">
      <c r="B207" s="106"/>
      <c r="C207" s="106"/>
      <c r="H207" s="49"/>
      <c r="I207" s="38"/>
      <c r="J207" s="38"/>
      <c r="L207" s="49"/>
      <c r="M207" s="49"/>
      <c r="N207" s="49"/>
      <c r="O207" s="49"/>
    </row>
    <row r="208" ht="28.5" customHeight="1">
      <c r="B208" s="106"/>
      <c r="C208" s="106"/>
      <c r="H208" s="49"/>
      <c r="I208" s="38"/>
      <c r="J208" s="38"/>
      <c r="L208" s="49"/>
      <c r="M208" s="49"/>
      <c r="N208" s="49"/>
      <c r="O208" s="49"/>
    </row>
    <row r="209" ht="28.5" customHeight="1">
      <c r="B209" s="106"/>
      <c r="C209" s="106"/>
      <c r="H209" s="49"/>
      <c r="I209" s="38"/>
      <c r="J209" s="38"/>
      <c r="L209" s="49"/>
      <c r="M209" s="49"/>
      <c r="N209" s="49"/>
      <c r="O209" s="49"/>
    </row>
    <row r="210" ht="28.5" customHeight="1">
      <c r="B210" s="106"/>
      <c r="C210" s="106"/>
      <c r="H210" s="49"/>
      <c r="I210" s="38"/>
      <c r="J210" s="38"/>
      <c r="L210" s="49"/>
      <c r="M210" s="49"/>
      <c r="N210" s="49"/>
      <c r="O210" s="49"/>
    </row>
    <row r="211" ht="28.5" customHeight="1">
      <c r="B211" s="106"/>
      <c r="C211" s="106"/>
      <c r="H211" s="49"/>
      <c r="I211" s="38"/>
      <c r="J211" s="38"/>
      <c r="L211" s="49"/>
      <c r="M211" s="49"/>
      <c r="N211" s="49"/>
      <c r="O211" s="49"/>
    </row>
    <row r="212" ht="28.5" customHeight="1">
      <c r="B212" s="106"/>
      <c r="C212" s="106"/>
      <c r="H212" s="49"/>
      <c r="I212" s="38"/>
      <c r="J212" s="38"/>
      <c r="L212" s="49"/>
      <c r="M212" s="49"/>
      <c r="N212" s="49"/>
      <c r="O212" s="49"/>
    </row>
    <row r="213" ht="28.5" customHeight="1">
      <c r="B213" s="106"/>
      <c r="C213" s="106"/>
      <c r="H213" s="49"/>
      <c r="I213" s="38"/>
      <c r="J213" s="38"/>
      <c r="L213" s="49"/>
      <c r="M213" s="49"/>
      <c r="N213" s="49"/>
      <c r="O213" s="49"/>
    </row>
    <row r="214" ht="28.5" customHeight="1">
      <c r="B214" s="106"/>
      <c r="C214" s="106"/>
      <c r="H214" s="49"/>
      <c r="I214" s="38"/>
      <c r="J214" s="38"/>
      <c r="L214" s="49"/>
      <c r="M214" s="49"/>
      <c r="N214" s="49"/>
      <c r="O214" s="49"/>
    </row>
    <row r="215" ht="28.5" customHeight="1">
      <c r="B215" s="106"/>
      <c r="C215" s="106"/>
      <c r="H215" s="49"/>
      <c r="I215" s="38"/>
      <c r="J215" s="38"/>
      <c r="L215" s="49"/>
      <c r="M215" s="49"/>
      <c r="N215" s="49"/>
      <c r="O215" s="49"/>
    </row>
    <row r="216" ht="28.5" customHeight="1">
      <c r="B216" s="106"/>
      <c r="C216" s="106"/>
      <c r="H216" s="49"/>
      <c r="I216" s="38"/>
      <c r="J216" s="38"/>
      <c r="L216" s="49"/>
      <c r="M216" s="49"/>
      <c r="N216" s="49"/>
      <c r="O216" s="49"/>
    </row>
    <row r="217" ht="28.5" customHeight="1">
      <c r="B217" s="106"/>
      <c r="C217" s="106"/>
      <c r="H217" s="49"/>
      <c r="I217" s="38"/>
      <c r="J217" s="38"/>
      <c r="L217" s="49"/>
      <c r="M217" s="49"/>
      <c r="N217" s="49"/>
      <c r="O217" s="49"/>
    </row>
    <row r="218" ht="28.5" customHeight="1">
      <c r="B218" s="106"/>
      <c r="C218" s="106"/>
      <c r="H218" s="49"/>
      <c r="I218" s="38"/>
      <c r="J218" s="38"/>
      <c r="L218" s="49"/>
      <c r="M218" s="49"/>
      <c r="N218" s="49"/>
      <c r="O218" s="49"/>
    </row>
    <row r="219" ht="28.5" customHeight="1">
      <c r="B219" s="106"/>
      <c r="C219" s="106"/>
      <c r="H219" s="49"/>
      <c r="I219" s="38"/>
      <c r="J219" s="38"/>
      <c r="L219" s="49"/>
      <c r="M219" s="49"/>
      <c r="N219" s="49"/>
      <c r="O219" s="49"/>
    </row>
    <row r="220" ht="28.5" customHeight="1">
      <c r="B220" s="106"/>
      <c r="C220" s="106"/>
      <c r="H220" s="49"/>
      <c r="I220" s="38"/>
      <c r="J220" s="38"/>
      <c r="L220" s="49"/>
      <c r="M220" s="49"/>
      <c r="N220" s="49"/>
      <c r="O220" s="49"/>
    </row>
    <row r="221" ht="28.5" customHeight="1">
      <c r="B221" s="106"/>
      <c r="C221" s="106"/>
      <c r="H221" s="49"/>
      <c r="I221" s="38"/>
      <c r="J221" s="38"/>
      <c r="L221" s="49"/>
      <c r="M221" s="49"/>
      <c r="N221" s="49"/>
      <c r="O221" s="49"/>
    </row>
    <row r="222" ht="28.5" customHeight="1">
      <c r="B222" s="106"/>
      <c r="C222" s="106"/>
      <c r="H222" s="49"/>
      <c r="I222" s="38"/>
      <c r="J222" s="38"/>
      <c r="L222" s="49"/>
      <c r="M222" s="49"/>
      <c r="N222" s="49"/>
      <c r="O222" s="49"/>
    </row>
    <row r="223" ht="28.5" customHeight="1">
      <c r="B223" s="106"/>
      <c r="C223" s="106"/>
      <c r="H223" s="49"/>
      <c r="I223" s="38"/>
      <c r="J223" s="38"/>
      <c r="L223" s="49"/>
      <c r="M223" s="49"/>
      <c r="N223" s="49"/>
      <c r="O223" s="49"/>
    </row>
    <row r="224" ht="28.5" customHeight="1">
      <c r="B224" s="106"/>
      <c r="C224" s="106"/>
      <c r="H224" s="49"/>
      <c r="I224" s="38"/>
      <c r="J224" s="38"/>
      <c r="L224" s="49"/>
      <c r="M224" s="49"/>
      <c r="N224" s="49"/>
      <c r="O224" s="49"/>
    </row>
    <row r="225" ht="28.5" customHeight="1">
      <c r="B225" s="106"/>
      <c r="C225" s="106"/>
      <c r="H225" s="49"/>
      <c r="I225" s="38"/>
      <c r="J225" s="38"/>
      <c r="L225" s="49"/>
      <c r="M225" s="49"/>
      <c r="N225" s="49"/>
      <c r="O225" s="49"/>
    </row>
    <row r="226" ht="28.5" customHeight="1">
      <c r="B226" s="106"/>
      <c r="C226" s="106"/>
      <c r="H226" s="49"/>
      <c r="I226" s="38"/>
      <c r="J226" s="38"/>
      <c r="L226" s="49"/>
      <c r="M226" s="49"/>
      <c r="N226" s="49"/>
      <c r="O226" s="49"/>
    </row>
    <row r="227" ht="28.5" customHeight="1">
      <c r="B227" s="106"/>
      <c r="C227" s="106"/>
      <c r="H227" s="49"/>
      <c r="I227" s="38"/>
      <c r="J227" s="38"/>
      <c r="L227" s="49"/>
      <c r="M227" s="49"/>
      <c r="N227" s="49"/>
      <c r="O227" s="49"/>
    </row>
    <row r="228" ht="28.5" customHeight="1">
      <c r="B228" s="106"/>
      <c r="C228" s="106"/>
      <c r="H228" s="49"/>
      <c r="I228" s="38"/>
      <c r="J228" s="38"/>
      <c r="L228" s="49"/>
      <c r="M228" s="49"/>
      <c r="N228" s="49"/>
      <c r="O228" s="49"/>
    </row>
    <row r="229" ht="28.5" customHeight="1">
      <c r="B229" s="106"/>
      <c r="C229" s="106"/>
      <c r="H229" s="49"/>
      <c r="I229" s="38"/>
      <c r="J229" s="38"/>
      <c r="L229" s="49"/>
      <c r="M229" s="49"/>
      <c r="N229" s="49"/>
      <c r="O229" s="49"/>
    </row>
    <row r="230" ht="28.5" customHeight="1">
      <c r="B230" s="106"/>
      <c r="C230" s="106"/>
      <c r="H230" s="49"/>
      <c r="I230" s="38"/>
      <c r="J230" s="38"/>
      <c r="L230" s="49"/>
      <c r="M230" s="49"/>
      <c r="N230" s="49"/>
      <c r="O230" s="49"/>
    </row>
    <row r="231" ht="28.5" customHeight="1">
      <c r="B231" s="106"/>
      <c r="C231" s="106"/>
      <c r="H231" s="49"/>
      <c r="I231" s="38"/>
      <c r="J231" s="38"/>
      <c r="L231" s="49"/>
      <c r="M231" s="49"/>
      <c r="N231" s="49"/>
      <c r="O231" s="49"/>
    </row>
    <row r="232" ht="28.5" customHeight="1">
      <c r="B232" s="106"/>
      <c r="C232" s="106"/>
      <c r="H232" s="49"/>
      <c r="I232" s="38"/>
      <c r="J232" s="38"/>
      <c r="L232" s="49"/>
      <c r="M232" s="49"/>
      <c r="N232" s="49"/>
      <c r="O232" s="49"/>
    </row>
    <row r="233" ht="28.5" customHeight="1">
      <c r="B233" s="106"/>
      <c r="C233" s="106"/>
      <c r="H233" s="49"/>
      <c r="I233" s="38"/>
      <c r="J233" s="38"/>
      <c r="L233" s="49"/>
      <c r="M233" s="49"/>
      <c r="N233" s="49"/>
      <c r="O233" s="49"/>
    </row>
    <row r="234" ht="28.5" customHeight="1">
      <c r="B234" s="106"/>
      <c r="C234" s="106"/>
      <c r="H234" s="49"/>
      <c r="I234" s="38"/>
      <c r="J234" s="38"/>
      <c r="L234" s="49"/>
      <c r="M234" s="49"/>
      <c r="N234" s="49"/>
      <c r="O234" s="49"/>
    </row>
    <row r="235" ht="28.5" customHeight="1">
      <c r="B235" s="106"/>
      <c r="C235" s="106"/>
      <c r="H235" s="49"/>
      <c r="I235" s="38"/>
      <c r="J235" s="38"/>
      <c r="L235" s="49"/>
      <c r="M235" s="49"/>
      <c r="N235" s="49"/>
      <c r="O235" s="49"/>
    </row>
    <row r="236" ht="28.5" customHeight="1">
      <c r="B236" s="106"/>
      <c r="C236" s="106"/>
      <c r="H236" s="49"/>
      <c r="I236" s="38"/>
      <c r="J236" s="38"/>
      <c r="L236" s="49"/>
      <c r="M236" s="49"/>
      <c r="N236" s="49"/>
      <c r="O236" s="49"/>
    </row>
    <row r="237" ht="28.5" customHeight="1">
      <c r="B237" s="106"/>
      <c r="C237" s="106"/>
      <c r="H237" s="49"/>
      <c r="I237" s="38"/>
      <c r="J237" s="38"/>
      <c r="L237" s="49"/>
      <c r="M237" s="49"/>
      <c r="N237" s="49"/>
      <c r="O237" s="49"/>
    </row>
    <row r="238" ht="28.5" customHeight="1">
      <c r="B238" s="106"/>
      <c r="C238" s="106"/>
      <c r="H238" s="49"/>
      <c r="I238" s="38"/>
      <c r="J238" s="38"/>
      <c r="L238" s="49"/>
      <c r="M238" s="49"/>
      <c r="N238" s="49"/>
      <c r="O238" s="49"/>
    </row>
    <row r="239" ht="28.5" customHeight="1">
      <c r="B239" s="106"/>
      <c r="C239" s="106"/>
      <c r="H239" s="49"/>
      <c r="I239" s="38"/>
      <c r="J239" s="38"/>
      <c r="L239" s="49"/>
      <c r="M239" s="49"/>
      <c r="N239" s="49"/>
      <c r="O239" s="49"/>
    </row>
    <row r="240" ht="28.5" customHeight="1">
      <c r="B240" s="106"/>
      <c r="C240" s="106"/>
      <c r="H240" s="49"/>
      <c r="I240" s="38"/>
      <c r="J240" s="38"/>
      <c r="L240" s="49"/>
      <c r="M240" s="49"/>
      <c r="N240" s="49"/>
      <c r="O240" s="49"/>
    </row>
    <row r="241" ht="28.5" customHeight="1">
      <c r="B241" s="106"/>
      <c r="C241" s="106"/>
      <c r="H241" s="49"/>
      <c r="I241" s="38"/>
      <c r="J241" s="38"/>
      <c r="L241" s="49"/>
      <c r="M241" s="49"/>
      <c r="N241" s="49"/>
      <c r="O241" s="49"/>
    </row>
    <row r="242" ht="28.5" customHeight="1">
      <c r="B242" s="106"/>
      <c r="C242" s="106"/>
      <c r="H242" s="49"/>
      <c r="I242" s="38"/>
      <c r="J242" s="38"/>
      <c r="L242" s="49"/>
      <c r="M242" s="49"/>
      <c r="N242" s="49"/>
      <c r="O242" s="49"/>
    </row>
    <row r="243" ht="28.5" customHeight="1">
      <c r="B243" s="106"/>
      <c r="C243" s="106"/>
      <c r="H243" s="49"/>
      <c r="I243" s="38"/>
      <c r="J243" s="38"/>
      <c r="L243" s="49"/>
      <c r="M243" s="49"/>
      <c r="N243" s="49"/>
      <c r="O243" s="49"/>
    </row>
    <row r="244" ht="28.5" customHeight="1">
      <c r="B244" s="106"/>
      <c r="C244" s="106"/>
      <c r="H244" s="49"/>
      <c r="I244" s="38"/>
      <c r="J244" s="38"/>
      <c r="L244" s="49"/>
      <c r="M244" s="49"/>
      <c r="N244" s="49"/>
      <c r="O244" s="49"/>
    </row>
    <row r="245" ht="28.5" customHeight="1">
      <c r="B245" s="106"/>
      <c r="C245" s="106"/>
      <c r="H245" s="49"/>
      <c r="I245" s="38"/>
      <c r="J245" s="38"/>
      <c r="L245" s="49"/>
      <c r="M245" s="49"/>
      <c r="N245" s="49"/>
      <c r="O245" s="49"/>
    </row>
    <row r="246" ht="28.5" customHeight="1">
      <c r="B246" s="106"/>
      <c r="C246" s="106"/>
      <c r="H246" s="49"/>
      <c r="I246" s="38"/>
      <c r="J246" s="38"/>
      <c r="L246" s="49"/>
      <c r="M246" s="49"/>
      <c r="N246" s="49"/>
      <c r="O246" s="49"/>
    </row>
    <row r="247" ht="28.5" customHeight="1">
      <c r="B247" s="106"/>
      <c r="C247" s="106"/>
      <c r="H247" s="49"/>
      <c r="I247" s="38"/>
      <c r="J247" s="38"/>
      <c r="L247" s="49"/>
      <c r="M247" s="49"/>
      <c r="N247" s="49"/>
      <c r="O247" s="49"/>
    </row>
    <row r="248" ht="28.5" customHeight="1">
      <c r="B248" s="106"/>
      <c r="C248" s="106"/>
      <c r="H248" s="49"/>
      <c r="I248" s="38"/>
      <c r="J248" s="38"/>
      <c r="L248" s="49"/>
      <c r="M248" s="49"/>
      <c r="N248" s="49"/>
      <c r="O248" s="49"/>
    </row>
    <row r="249" ht="28.5" customHeight="1">
      <c r="B249" s="106"/>
      <c r="C249" s="106"/>
      <c r="H249" s="49"/>
      <c r="I249" s="38"/>
      <c r="J249" s="38"/>
      <c r="L249" s="49"/>
      <c r="M249" s="49"/>
      <c r="N249" s="49"/>
      <c r="O249" s="49"/>
    </row>
    <row r="250" ht="28.5" customHeight="1">
      <c r="B250" s="106"/>
      <c r="C250" s="106"/>
      <c r="H250" s="49"/>
      <c r="I250" s="38"/>
      <c r="J250" s="38"/>
      <c r="L250" s="49"/>
      <c r="M250" s="49"/>
      <c r="N250" s="49"/>
      <c r="O250" s="49"/>
    </row>
    <row r="251" ht="28.5" customHeight="1">
      <c r="B251" s="106"/>
      <c r="C251" s="106"/>
      <c r="H251" s="49"/>
      <c r="I251" s="38"/>
      <c r="J251" s="38"/>
      <c r="L251" s="49"/>
      <c r="M251" s="49"/>
      <c r="N251" s="49"/>
      <c r="O251" s="49"/>
    </row>
    <row r="252" ht="28.5" customHeight="1">
      <c r="B252" s="106"/>
      <c r="C252" s="106"/>
      <c r="H252" s="49"/>
      <c r="I252" s="38"/>
      <c r="J252" s="38"/>
      <c r="L252" s="49"/>
      <c r="M252" s="49"/>
      <c r="N252" s="49"/>
      <c r="O252" s="49"/>
    </row>
    <row r="253" ht="28.5" customHeight="1">
      <c r="B253" s="106"/>
      <c r="C253" s="106"/>
      <c r="H253" s="49"/>
      <c r="I253" s="38"/>
      <c r="J253" s="38"/>
      <c r="L253" s="49"/>
      <c r="M253" s="49"/>
      <c r="N253" s="49"/>
      <c r="O253" s="49"/>
    </row>
    <row r="254" ht="28.5" customHeight="1">
      <c r="B254" s="106"/>
      <c r="C254" s="106"/>
      <c r="H254" s="49"/>
      <c r="I254" s="38"/>
      <c r="J254" s="38"/>
      <c r="L254" s="49"/>
      <c r="M254" s="49"/>
      <c r="N254" s="49"/>
      <c r="O254" s="49"/>
    </row>
    <row r="255" ht="28.5" customHeight="1">
      <c r="B255" s="106"/>
      <c r="C255" s="106"/>
      <c r="H255" s="49"/>
      <c r="I255" s="38"/>
      <c r="J255" s="38"/>
      <c r="L255" s="49"/>
      <c r="M255" s="49"/>
      <c r="N255" s="49"/>
      <c r="O255" s="49"/>
    </row>
    <row r="256" ht="28.5" customHeight="1">
      <c r="B256" s="106"/>
      <c r="C256" s="106"/>
      <c r="H256" s="49"/>
      <c r="I256" s="38"/>
      <c r="J256" s="38"/>
      <c r="L256" s="49"/>
      <c r="M256" s="49"/>
      <c r="N256" s="49"/>
      <c r="O256" s="49"/>
    </row>
    <row r="257" ht="28.5" customHeight="1">
      <c r="B257" s="106"/>
      <c r="C257" s="106"/>
      <c r="H257" s="49"/>
      <c r="I257" s="38"/>
      <c r="J257" s="38"/>
      <c r="L257" s="49"/>
      <c r="M257" s="49"/>
      <c r="N257" s="49"/>
      <c r="O257" s="49"/>
    </row>
    <row r="258" ht="28.5" customHeight="1">
      <c r="B258" s="106"/>
      <c r="C258" s="106"/>
      <c r="H258" s="49"/>
      <c r="I258" s="38"/>
      <c r="J258" s="38"/>
      <c r="L258" s="49"/>
      <c r="M258" s="49"/>
      <c r="N258" s="49"/>
      <c r="O258" s="49"/>
    </row>
    <row r="259" ht="28.5" customHeight="1">
      <c r="B259" s="106"/>
      <c r="C259" s="106"/>
      <c r="H259" s="49"/>
      <c r="I259" s="38"/>
      <c r="J259" s="38"/>
      <c r="L259" s="49"/>
      <c r="M259" s="49"/>
      <c r="N259" s="49"/>
      <c r="O259" s="49"/>
    </row>
    <row r="260" ht="28.5" customHeight="1">
      <c r="B260" s="106"/>
      <c r="C260" s="106"/>
      <c r="H260" s="49"/>
      <c r="I260" s="38"/>
      <c r="J260" s="38"/>
      <c r="L260" s="49"/>
      <c r="M260" s="49"/>
      <c r="N260" s="49"/>
      <c r="O260" s="49"/>
    </row>
    <row r="261" ht="28.5" customHeight="1">
      <c r="B261" s="106"/>
      <c r="C261" s="106"/>
      <c r="H261" s="49"/>
      <c r="I261" s="38"/>
      <c r="J261" s="38"/>
      <c r="L261" s="49"/>
      <c r="M261" s="49"/>
      <c r="N261" s="49"/>
      <c r="O261" s="49"/>
    </row>
    <row r="262" ht="28.5" customHeight="1">
      <c r="B262" s="106"/>
      <c r="C262" s="106"/>
      <c r="H262" s="49"/>
      <c r="I262" s="38"/>
      <c r="J262" s="38"/>
      <c r="L262" s="49"/>
      <c r="M262" s="49"/>
      <c r="N262" s="49"/>
      <c r="O262" s="49"/>
    </row>
    <row r="263" ht="28.5" customHeight="1">
      <c r="B263" s="106"/>
      <c r="C263" s="106"/>
      <c r="H263" s="49"/>
      <c r="I263" s="38"/>
      <c r="J263" s="38"/>
      <c r="L263" s="49"/>
      <c r="M263" s="49"/>
      <c r="N263" s="49"/>
      <c r="O263" s="49"/>
    </row>
    <row r="264" ht="28.5" customHeight="1">
      <c r="B264" s="106"/>
      <c r="C264" s="106"/>
      <c r="H264" s="49"/>
      <c r="I264" s="38"/>
      <c r="J264" s="38"/>
      <c r="L264" s="49"/>
      <c r="M264" s="49"/>
      <c r="N264" s="49"/>
      <c r="O264" s="49"/>
    </row>
    <row r="265" ht="28.5" customHeight="1">
      <c r="B265" s="106"/>
      <c r="C265" s="106"/>
      <c r="H265" s="49"/>
      <c r="I265" s="38"/>
      <c r="J265" s="38"/>
      <c r="L265" s="49"/>
      <c r="M265" s="49"/>
      <c r="N265" s="49"/>
      <c r="O265" s="49"/>
    </row>
    <row r="266" ht="28.5" customHeight="1">
      <c r="B266" s="106"/>
      <c r="C266" s="106"/>
      <c r="H266" s="49"/>
      <c r="I266" s="38"/>
      <c r="J266" s="38"/>
      <c r="L266" s="49"/>
      <c r="M266" s="49"/>
      <c r="N266" s="49"/>
      <c r="O266" s="49"/>
    </row>
    <row r="267" ht="28.5" customHeight="1">
      <c r="B267" s="106"/>
      <c r="C267" s="106"/>
      <c r="H267" s="49"/>
      <c r="I267" s="38"/>
      <c r="J267" s="38"/>
      <c r="L267" s="49"/>
      <c r="M267" s="49"/>
      <c r="N267" s="49"/>
      <c r="O267" s="49"/>
    </row>
    <row r="268" ht="28.5" customHeight="1">
      <c r="B268" s="106"/>
      <c r="C268" s="106"/>
      <c r="H268" s="49"/>
      <c r="I268" s="38"/>
      <c r="J268" s="38"/>
      <c r="L268" s="49"/>
      <c r="M268" s="49"/>
      <c r="N268" s="49"/>
      <c r="O268" s="49"/>
    </row>
    <row r="269" ht="28.5" customHeight="1">
      <c r="B269" s="106"/>
      <c r="C269" s="106"/>
      <c r="H269" s="49"/>
      <c r="I269" s="38"/>
      <c r="J269" s="38"/>
      <c r="L269" s="49"/>
      <c r="M269" s="49"/>
      <c r="N269" s="49"/>
      <c r="O269" s="49"/>
    </row>
    <row r="270" ht="28.5" customHeight="1">
      <c r="B270" s="106"/>
      <c r="C270" s="106"/>
      <c r="H270" s="49"/>
      <c r="I270" s="38"/>
      <c r="J270" s="38"/>
      <c r="L270" s="49"/>
      <c r="M270" s="49"/>
      <c r="N270" s="49"/>
      <c r="O270" s="49"/>
    </row>
    <row r="271" ht="28.5" customHeight="1">
      <c r="B271" s="106"/>
      <c r="C271" s="106"/>
      <c r="H271" s="49"/>
      <c r="I271" s="38"/>
      <c r="J271" s="38"/>
      <c r="L271" s="49"/>
      <c r="M271" s="49"/>
      <c r="N271" s="49"/>
      <c r="O271" s="49"/>
    </row>
    <row r="272" ht="28.5" customHeight="1">
      <c r="B272" s="106"/>
      <c r="C272" s="106"/>
      <c r="H272" s="49"/>
      <c r="I272" s="38"/>
      <c r="J272" s="38"/>
      <c r="L272" s="49"/>
      <c r="M272" s="49"/>
      <c r="N272" s="49"/>
      <c r="O272" s="49"/>
    </row>
    <row r="273" ht="28.5" customHeight="1">
      <c r="B273" s="106"/>
      <c r="C273" s="106"/>
      <c r="H273" s="49"/>
      <c r="I273" s="38"/>
      <c r="J273" s="38"/>
      <c r="L273" s="49"/>
      <c r="M273" s="49"/>
      <c r="N273" s="49"/>
      <c r="O273" s="49"/>
    </row>
    <row r="274" ht="28.5" customHeight="1">
      <c r="B274" s="106"/>
      <c r="C274" s="106"/>
      <c r="H274" s="49"/>
      <c r="I274" s="38"/>
      <c r="J274" s="38"/>
      <c r="L274" s="49"/>
      <c r="M274" s="49"/>
      <c r="N274" s="49"/>
      <c r="O274" s="49"/>
    </row>
    <row r="275" ht="28.5" customHeight="1">
      <c r="B275" s="106"/>
      <c r="C275" s="106"/>
      <c r="H275" s="49"/>
      <c r="I275" s="38"/>
      <c r="J275" s="38"/>
      <c r="L275" s="49"/>
      <c r="M275" s="49"/>
      <c r="N275" s="49"/>
      <c r="O275" s="49"/>
    </row>
    <row r="276" ht="28.5" customHeight="1">
      <c r="B276" s="106"/>
      <c r="C276" s="106"/>
      <c r="H276" s="49"/>
      <c r="I276" s="38"/>
      <c r="J276" s="38"/>
      <c r="L276" s="49"/>
      <c r="M276" s="49"/>
      <c r="N276" s="49"/>
      <c r="O276" s="49"/>
    </row>
    <row r="277" ht="28.5" customHeight="1">
      <c r="B277" s="106"/>
      <c r="C277" s="106"/>
      <c r="H277" s="49"/>
      <c r="I277" s="38"/>
      <c r="J277" s="38"/>
      <c r="L277" s="49"/>
      <c r="M277" s="49"/>
      <c r="N277" s="49"/>
      <c r="O277" s="49"/>
    </row>
    <row r="278" ht="28.5" customHeight="1">
      <c r="B278" s="106"/>
      <c r="C278" s="106"/>
      <c r="H278" s="49"/>
      <c r="I278" s="38"/>
      <c r="J278" s="38"/>
      <c r="L278" s="49"/>
      <c r="M278" s="49"/>
      <c r="N278" s="49"/>
      <c r="O278" s="49"/>
    </row>
    <row r="279" ht="28.5" customHeight="1">
      <c r="B279" s="106"/>
      <c r="C279" s="106"/>
      <c r="H279" s="49"/>
      <c r="I279" s="38"/>
      <c r="J279" s="38"/>
      <c r="L279" s="49"/>
      <c r="M279" s="49"/>
      <c r="N279" s="49"/>
      <c r="O279" s="49"/>
    </row>
    <row r="280" ht="28.5" customHeight="1">
      <c r="B280" s="106"/>
      <c r="C280" s="106"/>
      <c r="H280" s="49"/>
      <c r="I280" s="38"/>
      <c r="J280" s="38"/>
      <c r="L280" s="49"/>
      <c r="M280" s="49"/>
      <c r="N280" s="49"/>
      <c r="O280" s="49"/>
    </row>
    <row r="281" ht="28.5" customHeight="1">
      <c r="B281" s="106"/>
      <c r="C281" s="106"/>
      <c r="H281" s="49"/>
      <c r="I281" s="38"/>
      <c r="J281" s="38"/>
      <c r="L281" s="49"/>
      <c r="M281" s="49"/>
      <c r="N281" s="49"/>
      <c r="O281" s="49"/>
    </row>
    <row r="282" ht="28.5" customHeight="1">
      <c r="B282" s="106"/>
      <c r="C282" s="106"/>
      <c r="H282" s="49"/>
      <c r="I282" s="38"/>
      <c r="J282" s="38"/>
      <c r="L282" s="49"/>
      <c r="M282" s="49"/>
      <c r="N282" s="49"/>
      <c r="O282" s="49"/>
    </row>
    <row r="283" ht="28.5" customHeight="1">
      <c r="B283" s="106"/>
      <c r="C283" s="106"/>
      <c r="H283" s="49"/>
      <c r="I283" s="38"/>
      <c r="J283" s="38"/>
      <c r="L283" s="49"/>
      <c r="M283" s="49"/>
      <c r="N283" s="49"/>
      <c r="O283" s="49"/>
    </row>
    <row r="284" ht="28.5" customHeight="1">
      <c r="B284" s="106"/>
      <c r="C284" s="106"/>
      <c r="H284" s="49"/>
      <c r="I284" s="38"/>
      <c r="J284" s="38"/>
      <c r="L284" s="49"/>
      <c r="M284" s="49"/>
      <c r="N284" s="49"/>
      <c r="O284" s="49"/>
    </row>
    <row r="285" ht="28.5" customHeight="1">
      <c r="B285" s="106"/>
      <c r="C285" s="106"/>
      <c r="H285" s="49"/>
      <c r="I285" s="38"/>
      <c r="J285" s="38"/>
      <c r="L285" s="49"/>
      <c r="M285" s="49"/>
      <c r="N285" s="49"/>
      <c r="O285" s="49"/>
    </row>
    <row r="286" ht="28.5" customHeight="1">
      <c r="B286" s="106"/>
      <c r="C286" s="106"/>
      <c r="H286" s="49"/>
      <c r="I286" s="38"/>
      <c r="J286" s="38"/>
      <c r="L286" s="49"/>
      <c r="M286" s="49"/>
      <c r="N286" s="49"/>
      <c r="O286" s="49"/>
    </row>
    <row r="287" ht="28.5" customHeight="1">
      <c r="B287" s="106"/>
      <c r="C287" s="106"/>
      <c r="H287" s="49"/>
      <c r="I287" s="38"/>
      <c r="J287" s="38"/>
      <c r="L287" s="49"/>
      <c r="M287" s="49"/>
      <c r="N287" s="49"/>
      <c r="O287" s="49"/>
    </row>
    <row r="288" ht="28.5" customHeight="1">
      <c r="B288" s="106"/>
      <c r="C288" s="106"/>
      <c r="H288" s="49"/>
      <c r="I288" s="38"/>
      <c r="J288" s="38"/>
      <c r="L288" s="49"/>
      <c r="M288" s="49"/>
      <c r="N288" s="49"/>
      <c r="O288" s="49"/>
    </row>
    <row r="289" ht="28.5" customHeight="1">
      <c r="B289" s="106"/>
      <c r="C289" s="106"/>
      <c r="H289" s="49"/>
      <c r="I289" s="38"/>
      <c r="J289" s="38"/>
      <c r="L289" s="49"/>
      <c r="M289" s="49"/>
      <c r="N289" s="49"/>
      <c r="O289" s="49"/>
    </row>
    <row r="290" ht="28.5" customHeight="1">
      <c r="B290" s="106"/>
      <c r="C290" s="106"/>
      <c r="H290" s="49"/>
      <c r="I290" s="38"/>
      <c r="J290" s="38"/>
      <c r="L290" s="49"/>
      <c r="M290" s="49"/>
      <c r="N290" s="49"/>
      <c r="O290" s="49"/>
    </row>
    <row r="291" ht="28.5" customHeight="1">
      <c r="B291" s="106"/>
      <c r="C291" s="106"/>
      <c r="H291" s="49"/>
      <c r="I291" s="38"/>
      <c r="J291" s="38"/>
      <c r="L291" s="49"/>
      <c r="M291" s="49"/>
      <c r="N291" s="49"/>
      <c r="O291" s="49"/>
    </row>
    <row r="292" ht="28.5" customHeight="1">
      <c r="B292" s="106"/>
      <c r="C292" s="106"/>
      <c r="H292" s="49"/>
      <c r="I292" s="38"/>
      <c r="J292" s="38"/>
      <c r="L292" s="49"/>
      <c r="M292" s="49"/>
      <c r="N292" s="49"/>
      <c r="O292" s="49"/>
    </row>
    <row r="293" ht="28.5" customHeight="1">
      <c r="B293" s="106"/>
      <c r="C293" s="106"/>
      <c r="H293" s="49"/>
      <c r="I293" s="38"/>
      <c r="J293" s="38"/>
      <c r="L293" s="49"/>
      <c r="M293" s="49"/>
      <c r="N293" s="49"/>
      <c r="O293" s="49"/>
    </row>
    <row r="294" ht="28.5" customHeight="1">
      <c r="B294" s="106"/>
      <c r="C294" s="106"/>
      <c r="H294" s="49"/>
      <c r="I294" s="38"/>
      <c r="J294" s="38"/>
      <c r="L294" s="49"/>
      <c r="M294" s="49"/>
      <c r="N294" s="49"/>
      <c r="O294" s="49"/>
    </row>
    <row r="295" ht="28.5" customHeight="1">
      <c r="B295" s="106"/>
      <c r="C295" s="106"/>
      <c r="H295" s="49"/>
      <c r="I295" s="38"/>
      <c r="J295" s="38"/>
      <c r="L295" s="49"/>
      <c r="M295" s="49"/>
      <c r="N295" s="49"/>
      <c r="O295" s="49"/>
    </row>
    <row r="296" ht="28.5" customHeight="1">
      <c r="B296" s="106"/>
      <c r="C296" s="106"/>
      <c r="H296" s="49"/>
      <c r="I296" s="38"/>
      <c r="J296" s="38"/>
      <c r="L296" s="49"/>
      <c r="M296" s="49"/>
      <c r="N296" s="49"/>
      <c r="O296" s="49"/>
    </row>
    <row r="297" ht="28.5" customHeight="1">
      <c r="B297" s="106"/>
      <c r="C297" s="106"/>
      <c r="H297" s="49"/>
      <c r="I297" s="38"/>
      <c r="J297" s="38"/>
      <c r="L297" s="49"/>
      <c r="M297" s="49"/>
      <c r="N297" s="49"/>
      <c r="O297" s="49"/>
    </row>
    <row r="298" ht="28.5" customHeight="1">
      <c r="B298" s="106"/>
      <c r="C298" s="106"/>
      <c r="H298" s="49"/>
      <c r="I298" s="38"/>
      <c r="J298" s="38"/>
      <c r="L298" s="49"/>
      <c r="M298" s="49"/>
      <c r="N298" s="49"/>
      <c r="O298" s="49"/>
    </row>
    <row r="299" ht="28.5" customHeight="1">
      <c r="B299" s="106"/>
      <c r="C299" s="106"/>
      <c r="H299" s="49"/>
      <c r="I299" s="38"/>
      <c r="J299" s="38"/>
      <c r="L299" s="49"/>
      <c r="M299" s="49"/>
      <c r="N299" s="49"/>
      <c r="O299" s="49"/>
    </row>
    <row r="300" ht="28.5" customHeight="1">
      <c r="B300" s="106"/>
      <c r="C300" s="106"/>
      <c r="H300" s="49"/>
      <c r="I300" s="38"/>
      <c r="J300" s="38"/>
      <c r="L300" s="49"/>
      <c r="M300" s="49"/>
      <c r="N300" s="49"/>
      <c r="O300" s="49"/>
    </row>
    <row r="301" ht="28.5" customHeight="1">
      <c r="B301" s="106"/>
      <c r="C301" s="106"/>
      <c r="H301" s="49"/>
      <c r="I301" s="38"/>
      <c r="J301" s="38"/>
      <c r="L301" s="49"/>
      <c r="M301" s="49"/>
      <c r="N301" s="49"/>
      <c r="O301" s="49"/>
    </row>
    <row r="302" ht="28.5" customHeight="1">
      <c r="B302" s="106"/>
      <c r="C302" s="106"/>
      <c r="H302" s="49"/>
      <c r="I302" s="38"/>
      <c r="J302" s="38"/>
      <c r="L302" s="49"/>
      <c r="M302" s="49"/>
      <c r="N302" s="49"/>
      <c r="O302" s="49"/>
    </row>
    <row r="303" ht="28.5" customHeight="1">
      <c r="B303" s="106"/>
      <c r="C303" s="106"/>
      <c r="H303" s="49"/>
      <c r="I303" s="38"/>
      <c r="J303" s="38"/>
      <c r="L303" s="49"/>
      <c r="M303" s="49"/>
      <c r="N303" s="49"/>
      <c r="O303" s="49"/>
    </row>
    <row r="304" ht="28.5" customHeight="1">
      <c r="B304" s="106"/>
      <c r="C304" s="106"/>
      <c r="H304" s="49"/>
      <c r="I304" s="38"/>
      <c r="J304" s="38"/>
      <c r="L304" s="49"/>
      <c r="M304" s="49"/>
      <c r="N304" s="49"/>
      <c r="O304" s="49"/>
    </row>
    <row r="305" ht="28.5" customHeight="1">
      <c r="B305" s="106"/>
      <c r="C305" s="106"/>
      <c r="H305" s="49"/>
      <c r="I305" s="38"/>
      <c r="J305" s="38"/>
      <c r="L305" s="49"/>
      <c r="M305" s="49"/>
      <c r="N305" s="49"/>
      <c r="O305" s="49"/>
    </row>
    <row r="306" ht="28.5" customHeight="1">
      <c r="B306" s="106"/>
      <c r="C306" s="106"/>
      <c r="H306" s="49"/>
      <c r="I306" s="38"/>
      <c r="J306" s="38"/>
      <c r="L306" s="49"/>
      <c r="M306" s="49"/>
      <c r="N306" s="49"/>
      <c r="O306" s="49"/>
    </row>
    <row r="307" ht="28.5" customHeight="1">
      <c r="B307" s="106"/>
      <c r="C307" s="106"/>
      <c r="H307" s="49"/>
      <c r="I307" s="38"/>
      <c r="J307" s="38"/>
      <c r="L307" s="49"/>
      <c r="M307" s="49"/>
      <c r="N307" s="49"/>
      <c r="O307" s="49"/>
    </row>
    <row r="308" ht="28.5" customHeight="1">
      <c r="B308" s="106"/>
      <c r="C308" s="106"/>
      <c r="H308" s="49"/>
      <c r="I308" s="38"/>
      <c r="J308" s="38"/>
      <c r="L308" s="49"/>
      <c r="M308" s="49"/>
      <c r="N308" s="49"/>
      <c r="O308" s="49"/>
    </row>
    <row r="309" ht="28.5" customHeight="1">
      <c r="B309" s="106"/>
      <c r="C309" s="106"/>
      <c r="H309" s="49"/>
      <c r="I309" s="38"/>
      <c r="J309" s="38"/>
      <c r="L309" s="49"/>
      <c r="M309" s="49"/>
      <c r="N309" s="49"/>
      <c r="O309" s="49"/>
    </row>
    <row r="310" ht="28.5" customHeight="1">
      <c r="B310" s="106"/>
      <c r="C310" s="106"/>
      <c r="H310" s="49"/>
      <c r="I310" s="38"/>
      <c r="J310" s="38"/>
      <c r="L310" s="49"/>
      <c r="M310" s="49"/>
      <c r="N310" s="49"/>
      <c r="O310" s="49"/>
    </row>
    <row r="311" ht="28.5" customHeight="1">
      <c r="B311" s="106"/>
      <c r="C311" s="106"/>
      <c r="H311" s="49"/>
      <c r="I311" s="38"/>
      <c r="J311" s="38"/>
      <c r="L311" s="49"/>
      <c r="M311" s="49"/>
      <c r="N311" s="49"/>
      <c r="O311" s="49"/>
    </row>
    <row r="312" ht="28.5" customHeight="1">
      <c r="B312" s="106"/>
      <c r="C312" s="106"/>
      <c r="H312" s="49"/>
      <c r="I312" s="38"/>
      <c r="J312" s="38"/>
      <c r="L312" s="49"/>
      <c r="M312" s="49"/>
      <c r="N312" s="49"/>
      <c r="O312" s="49"/>
    </row>
    <row r="313" ht="28.5" customHeight="1">
      <c r="B313" s="106"/>
      <c r="C313" s="106"/>
      <c r="H313" s="49"/>
      <c r="I313" s="38"/>
      <c r="J313" s="38"/>
      <c r="L313" s="49"/>
      <c r="M313" s="49"/>
      <c r="N313" s="49"/>
      <c r="O313" s="49"/>
    </row>
    <row r="314" ht="28.5" customHeight="1">
      <c r="B314" s="106"/>
      <c r="C314" s="106"/>
      <c r="H314" s="49"/>
      <c r="I314" s="38"/>
      <c r="J314" s="38"/>
      <c r="L314" s="49"/>
      <c r="M314" s="49"/>
      <c r="N314" s="49"/>
      <c r="O314" s="49"/>
    </row>
    <row r="315" ht="28.5" customHeight="1">
      <c r="B315" s="106"/>
      <c r="C315" s="106"/>
      <c r="H315" s="49"/>
      <c r="I315" s="38"/>
      <c r="J315" s="38"/>
      <c r="L315" s="49"/>
      <c r="M315" s="49"/>
      <c r="N315" s="49"/>
      <c r="O315" s="49"/>
    </row>
    <row r="316" ht="28.5" customHeight="1">
      <c r="B316" s="106"/>
      <c r="C316" s="106"/>
      <c r="H316" s="49"/>
      <c r="I316" s="38"/>
      <c r="J316" s="38"/>
      <c r="L316" s="49"/>
      <c r="M316" s="49"/>
      <c r="N316" s="49"/>
      <c r="O316" s="49"/>
    </row>
    <row r="317" ht="28.5" customHeight="1">
      <c r="B317" s="106"/>
      <c r="C317" s="106"/>
      <c r="H317" s="49"/>
      <c r="I317" s="38"/>
      <c r="J317" s="38"/>
      <c r="L317" s="49"/>
      <c r="M317" s="49"/>
      <c r="N317" s="49"/>
      <c r="O317" s="49"/>
    </row>
    <row r="318" ht="28.5" customHeight="1">
      <c r="B318" s="106"/>
      <c r="C318" s="106"/>
      <c r="H318" s="49"/>
      <c r="I318" s="38"/>
      <c r="J318" s="38"/>
      <c r="L318" s="49"/>
      <c r="M318" s="49"/>
      <c r="N318" s="49"/>
      <c r="O318" s="49"/>
    </row>
    <row r="319" ht="28.5" customHeight="1">
      <c r="B319" s="106"/>
      <c r="C319" s="106"/>
      <c r="H319" s="49"/>
      <c r="I319" s="38"/>
      <c r="J319" s="38"/>
      <c r="L319" s="49"/>
      <c r="M319" s="49"/>
      <c r="N319" s="49"/>
      <c r="O319" s="49"/>
    </row>
    <row r="320" ht="28.5" customHeight="1">
      <c r="B320" s="106"/>
      <c r="C320" s="106"/>
      <c r="H320" s="49"/>
      <c r="I320" s="38"/>
      <c r="J320" s="38"/>
      <c r="L320" s="49"/>
      <c r="M320" s="49"/>
      <c r="N320" s="49"/>
      <c r="O320" s="49"/>
    </row>
    <row r="321" ht="28.5" customHeight="1">
      <c r="B321" s="106"/>
      <c r="C321" s="106"/>
      <c r="H321" s="49"/>
      <c r="I321" s="38"/>
      <c r="J321" s="38"/>
      <c r="L321" s="49"/>
      <c r="M321" s="49"/>
      <c r="N321" s="49"/>
      <c r="O321" s="49"/>
    </row>
    <row r="322" ht="28.5" customHeight="1">
      <c r="B322" s="106"/>
      <c r="C322" s="106"/>
      <c r="H322" s="49"/>
      <c r="I322" s="38"/>
      <c r="J322" s="38"/>
      <c r="L322" s="49"/>
      <c r="M322" s="49"/>
      <c r="N322" s="49"/>
      <c r="O322" s="49"/>
    </row>
    <row r="323" ht="28.5" customHeight="1">
      <c r="B323" s="106"/>
      <c r="C323" s="106"/>
      <c r="H323" s="49"/>
      <c r="I323" s="38"/>
      <c r="J323" s="38"/>
      <c r="L323" s="49"/>
      <c r="M323" s="49"/>
      <c r="N323" s="49"/>
      <c r="O323" s="49"/>
    </row>
    <row r="324" ht="28.5" customHeight="1">
      <c r="B324" s="106"/>
      <c r="C324" s="106"/>
      <c r="H324" s="49"/>
      <c r="I324" s="38"/>
      <c r="J324" s="38"/>
      <c r="L324" s="49"/>
      <c r="M324" s="49"/>
      <c r="N324" s="49"/>
      <c r="O324" s="49"/>
    </row>
    <row r="325" ht="28.5" customHeight="1">
      <c r="B325" s="106"/>
      <c r="C325" s="106"/>
      <c r="H325" s="49"/>
      <c r="I325" s="38"/>
      <c r="J325" s="38"/>
      <c r="L325" s="49"/>
      <c r="M325" s="49"/>
      <c r="N325" s="49"/>
      <c r="O325" s="49"/>
    </row>
    <row r="326" ht="28.5" customHeight="1">
      <c r="B326" s="106"/>
      <c r="C326" s="106"/>
      <c r="H326" s="49"/>
      <c r="I326" s="38"/>
      <c r="J326" s="38"/>
      <c r="L326" s="49"/>
      <c r="M326" s="49"/>
      <c r="N326" s="49"/>
      <c r="O326" s="49"/>
    </row>
    <row r="327" ht="28.5" customHeight="1">
      <c r="B327" s="106"/>
      <c r="C327" s="106"/>
      <c r="H327" s="49"/>
      <c r="I327" s="38"/>
      <c r="J327" s="38"/>
      <c r="L327" s="49"/>
      <c r="M327" s="49"/>
      <c r="N327" s="49"/>
      <c r="O327" s="49"/>
    </row>
    <row r="328" ht="28.5" customHeight="1">
      <c r="B328" s="106"/>
      <c r="C328" s="106"/>
      <c r="H328" s="49"/>
      <c r="I328" s="38"/>
      <c r="J328" s="38"/>
      <c r="L328" s="49"/>
      <c r="M328" s="49"/>
      <c r="N328" s="49"/>
      <c r="O328" s="49"/>
    </row>
    <row r="329" ht="28.5" customHeight="1">
      <c r="B329" s="106"/>
      <c r="C329" s="106"/>
      <c r="H329" s="49"/>
      <c r="I329" s="38"/>
      <c r="J329" s="38"/>
      <c r="L329" s="49"/>
      <c r="M329" s="49"/>
      <c r="N329" s="49"/>
      <c r="O329" s="49"/>
    </row>
    <row r="330" ht="28.5" customHeight="1">
      <c r="B330" s="106"/>
      <c r="C330" s="106"/>
      <c r="H330" s="49"/>
      <c r="I330" s="38"/>
      <c r="J330" s="38"/>
      <c r="L330" s="49"/>
      <c r="M330" s="49"/>
      <c r="N330" s="49"/>
      <c r="O330" s="49"/>
    </row>
    <row r="331" ht="28.5" customHeight="1">
      <c r="B331" s="106"/>
      <c r="C331" s="106"/>
      <c r="H331" s="49"/>
      <c r="I331" s="38"/>
      <c r="J331" s="38"/>
      <c r="L331" s="49"/>
      <c r="M331" s="49"/>
      <c r="N331" s="49"/>
      <c r="O331" s="49"/>
    </row>
    <row r="332" ht="28.5" customHeight="1">
      <c r="B332" s="106"/>
      <c r="C332" s="106"/>
      <c r="H332" s="49"/>
      <c r="I332" s="38"/>
      <c r="J332" s="38"/>
      <c r="L332" s="49"/>
      <c r="M332" s="49"/>
      <c r="N332" s="49"/>
      <c r="O332" s="49"/>
    </row>
    <row r="333" ht="28.5" customHeight="1">
      <c r="B333" s="106"/>
      <c r="C333" s="106"/>
      <c r="H333" s="49"/>
      <c r="I333" s="38"/>
      <c r="J333" s="38"/>
      <c r="L333" s="49"/>
      <c r="M333" s="49"/>
      <c r="N333" s="49"/>
      <c r="O333" s="49"/>
    </row>
    <row r="334" ht="28.5" customHeight="1">
      <c r="B334" s="106"/>
      <c r="C334" s="106"/>
      <c r="H334" s="49"/>
      <c r="I334" s="38"/>
      <c r="J334" s="38"/>
      <c r="L334" s="49"/>
      <c r="M334" s="49"/>
      <c r="N334" s="49"/>
      <c r="O334" s="49"/>
    </row>
    <row r="335" ht="28.5" customHeight="1">
      <c r="B335" s="106"/>
      <c r="C335" s="106"/>
      <c r="H335" s="49"/>
      <c r="I335" s="38"/>
      <c r="J335" s="38"/>
      <c r="L335" s="49"/>
      <c r="M335" s="49"/>
      <c r="N335" s="49"/>
      <c r="O335" s="49"/>
    </row>
    <row r="336" ht="28.5" customHeight="1">
      <c r="B336" s="106"/>
      <c r="C336" s="106"/>
      <c r="H336" s="49"/>
      <c r="I336" s="38"/>
      <c r="J336" s="38"/>
      <c r="L336" s="49"/>
      <c r="M336" s="49"/>
      <c r="N336" s="49"/>
      <c r="O336" s="49"/>
    </row>
    <row r="337" ht="28.5" customHeight="1">
      <c r="B337" s="106"/>
      <c r="C337" s="106"/>
      <c r="H337" s="49"/>
      <c r="I337" s="38"/>
      <c r="J337" s="38"/>
      <c r="L337" s="49"/>
      <c r="M337" s="49"/>
      <c r="N337" s="49"/>
      <c r="O337" s="49"/>
    </row>
    <row r="338" ht="28.5" customHeight="1">
      <c r="B338" s="106"/>
      <c r="C338" s="106"/>
      <c r="H338" s="49"/>
      <c r="I338" s="38"/>
      <c r="J338" s="38"/>
      <c r="L338" s="49"/>
      <c r="M338" s="49"/>
      <c r="N338" s="49"/>
      <c r="O338" s="49"/>
    </row>
    <row r="339" ht="28.5" customHeight="1">
      <c r="B339" s="106"/>
      <c r="C339" s="106"/>
      <c r="H339" s="49"/>
      <c r="I339" s="38"/>
      <c r="J339" s="38"/>
      <c r="L339" s="49"/>
      <c r="M339" s="49"/>
      <c r="N339" s="49"/>
      <c r="O339" s="49"/>
    </row>
    <row r="340" ht="28.5" customHeight="1">
      <c r="B340" s="106"/>
      <c r="C340" s="106"/>
      <c r="H340" s="49"/>
      <c r="I340" s="38"/>
      <c r="J340" s="38"/>
      <c r="L340" s="49"/>
      <c r="M340" s="49"/>
      <c r="N340" s="49"/>
      <c r="O340" s="49"/>
    </row>
    <row r="341" ht="28.5" customHeight="1">
      <c r="B341" s="106"/>
      <c r="C341" s="106"/>
      <c r="H341" s="49"/>
      <c r="I341" s="38"/>
      <c r="J341" s="38"/>
      <c r="L341" s="49"/>
      <c r="M341" s="49"/>
      <c r="N341" s="49"/>
      <c r="O341" s="49"/>
    </row>
    <row r="342" ht="28.5" customHeight="1">
      <c r="B342" s="106"/>
      <c r="C342" s="106"/>
      <c r="H342" s="49"/>
      <c r="I342" s="38"/>
      <c r="J342" s="38"/>
      <c r="L342" s="49"/>
      <c r="M342" s="49"/>
      <c r="N342" s="49"/>
      <c r="O342" s="49"/>
    </row>
    <row r="343" ht="28.5" customHeight="1">
      <c r="B343" s="106"/>
      <c r="C343" s="106"/>
      <c r="H343" s="49"/>
      <c r="I343" s="38"/>
      <c r="J343" s="38"/>
      <c r="L343" s="49"/>
      <c r="M343" s="49"/>
      <c r="N343" s="49"/>
      <c r="O343" s="49"/>
    </row>
    <row r="344" ht="28.5" customHeight="1">
      <c r="B344" s="106"/>
      <c r="C344" s="106"/>
      <c r="H344" s="49"/>
      <c r="I344" s="38"/>
      <c r="J344" s="38"/>
      <c r="L344" s="49"/>
      <c r="M344" s="49"/>
      <c r="N344" s="49"/>
      <c r="O344" s="49"/>
    </row>
    <row r="345" ht="28.5" customHeight="1">
      <c r="B345" s="106"/>
      <c r="C345" s="106"/>
      <c r="H345" s="49"/>
      <c r="I345" s="38"/>
      <c r="J345" s="38"/>
      <c r="L345" s="49"/>
      <c r="M345" s="49"/>
      <c r="N345" s="49"/>
      <c r="O345" s="49"/>
    </row>
    <row r="346" ht="28.5" customHeight="1">
      <c r="B346" s="106"/>
      <c r="C346" s="106"/>
      <c r="H346" s="49"/>
      <c r="I346" s="38"/>
      <c r="J346" s="38"/>
      <c r="L346" s="49"/>
      <c r="M346" s="49"/>
      <c r="N346" s="49"/>
      <c r="O346" s="49"/>
    </row>
    <row r="347" ht="28.5" customHeight="1">
      <c r="B347" s="106"/>
      <c r="C347" s="106"/>
      <c r="H347" s="49"/>
      <c r="I347" s="38"/>
      <c r="J347" s="38"/>
      <c r="L347" s="49"/>
      <c r="M347" s="49"/>
      <c r="N347" s="49"/>
      <c r="O347" s="49"/>
    </row>
    <row r="348" ht="28.5" customHeight="1">
      <c r="B348" s="106"/>
      <c r="C348" s="106"/>
      <c r="H348" s="49"/>
      <c r="I348" s="38"/>
      <c r="J348" s="38"/>
      <c r="L348" s="49"/>
      <c r="M348" s="49"/>
      <c r="N348" s="49"/>
      <c r="O348" s="49"/>
    </row>
    <row r="349" ht="28.5" customHeight="1">
      <c r="B349" s="106"/>
      <c r="C349" s="106"/>
      <c r="H349" s="49"/>
      <c r="I349" s="38"/>
      <c r="J349" s="38"/>
      <c r="L349" s="49"/>
      <c r="M349" s="49"/>
      <c r="N349" s="49"/>
      <c r="O349" s="49"/>
    </row>
    <row r="350" ht="28.5" customHeight="1">
      <c r="B350" s="106"/>
      <c r="C350" s="106"/>
      <c r="H350" s="49"/>
      <c r="I350" s="38"/>
      <c r="J350" s="38"/>
      <c r="L350" s="49"/>
      <c r="M350" s="49"/>
      <c r="N350" s="49"/>
      <c r="O350" s="49"/>
    </row>
    <row r="351" ht="28.5" customHeight="1">
      <c r="B351" s="106"/>
      <c r="C351" s="106"/>
      <c r="H351" s="49"/>
      <c r="I351" s="38"/>
      <c r="J351" s="38"/>
      <c r="L351" s="49"/>
      <c r="M351" s="49"/>
      <c r="N351" s="49"/>
      <c r="O351" s="49"/>
    </row>
    <row r="352" ht="28.5" customHeight="1">
      <c r="B352" s="106"/>
      <c r="C352" s="106"/>
      <c r="H352" s="49"/>
      <c r="I352" s="38"/>
      <c r="J352" s="38"/>
      <c r="L352" s="49"/>
      <c r="M352" s="49"/>
      <c r="N352" s="49"/>
      <c r="O352" s="49"/>
    </row>
    <row r="353" ht="28.5" customHeight="1">
      <c r="B353" s="106"/>
      <c r="C353" s="106"/>
      <c r="H353" s="49"/>
      <c r="I353" s="38"/>
      <c r="J353" s="38"/>
      <c r="L353" s="49"/>
      <c r="M353" s="49"/>
      <c r="N353" s="49"/>
      <c r="O353" s="49"/>
    </row>
    <row r="354" ht="28.5" customHeight="1">
      <c r="B354" s="106"/>
      <c r="C354" s="106"/>
      <c r="H354" s="49"/>
      <c r="I354" s="38"/>
      <c r="J354" s="38"/>
      <c r="L354" s="49"/>
      <c r="M354" s="49"/>
      <c r="N354" s="49"/>
      <c r="O354" s="49"/>
    </row>
    <row r="355" ht="28.5" customHeight="1">
      <c r="B355" s="106"/>
      <c r="C355" s="106"/>
      <c r="H355" s="49"/>
      <c r="I355" s="38"/>
      <c r="J355" s="38"/>
      <c r="L355" s="49"/>
      <c r="M355" s="49"/>
      <c r="N355" s="49"/>
      <c r="O355" s="49"/>
    </row>
    <row r="356" ht="28.5" customHeight="1">
      <c r="B356" s="106"/>
      <c r="C356" s="106"/>
      <c r="H356" s="49"/>
      <c r="I356" s="38"/>
      <c r="J356" s="38"/>
      <c r="L356" s="49"/>
      <c r="M356" s="49"/>
      <c r="N356" s="49"/>
      <c r="O356" s="49"/>
    </row>
    <row r="357" ht="28.5" customHeight="1">
      <c r="B357" s="106"/>
      <c r="C357" s="106"/>
      <c r="H357" s="49"/>
      <c r="I357" s="38"/>
      <c r="J357" s="38"/>
      <c r="L357" s="49"/>
      <c r="M357" s="49"/>
      <c r="N357" s="49"/>
      <c r="O357" s="49"/>
    </row>
    <row r="358" ht="28.5" customHeight="1">
      <c r="B358" s="106"/>
      <c r="C358" s="106"/>
      <c r="H358" s="49"/>
      <c r="I358" s="38"/>
      <c r="J358" s="38"/>
      <c r="L358" s="49"/>
      <c r="M358" s="49"/>
      <c r="N358" s="49"/>
      <c r="O358" s="49"/>
    </row>
    <row r="359" ht="28.5" customHeight="1">
      <c r="B359" s="106"/>
      <c r="C359" s="106"/>
      <c r="H359" s="49"/>
      <c r="I359" s="38"/>
      <c r="J359" s="38"/>
      <c r="L359" s="49"/>
      <c r="M359" s="49"/>
      <c r="N359" s="49"/>
      <c r="O359" s="49"/>
    </row>
    <row r="360" ht="28.5" customHeight="1">
      <c r="B360" s="106"/>
      <c r="C360" s="106"/>
      <c r="H360" s="49"/>
      <c r="I360" s="38"/>
      <c r="J360" s="38"/>
      <c r="L360" s="49"/>
      <c r="M360" s="49"/>
      <c r="N360" s="49"/>
      <c r="O360" s="49"/>
    </row>
    <row r="361" ht="28.5" customHeight="1">
      <c r="B361" s="106"/>
      <c r="C361" s="106"/>
      <c r="H361" s="49"/>
      <c r="I361" s="38"/>
      <c r="J361" s="38"/>
      <c r="L361" s="49"/>
      <c r="M361" s="49"/>
      <c r="N361" s="49"/>
      <c r="O361" s="49"/>
    </row>
    <row r="362" ht="28.5" customHeight="1">
      <c r="B362" s="106"/>
      <c r="C362" s="106"/>
      <c r="H362" s="49"/>
      <c r="I362" s="38"/>
      <c r="J362" s="38"/>
      <c r="L362" s="49"/>
      <c r="M362" s="49"/>
      <c r="N362" s="49"/>
      <c r="O362" s="49"/>
    </row>
    <row r="363" ht="28.5" customHeight="1">
      <c r="B363" s="106"/>
      <c r="C363" s="106"/>
      <c r="H363" s="49"/>
      <c r="I363" s="38"/>
      <c r="J363" s="38"/>
      <c r="L363" s="49"/>
      <c r="M363" s="49"/>
      <c r="N363" s="49"/>
      <c r="O363" s="49"/>
    </row>
    <row r="364" ht="28.5" customHeight="1">
      <c r="B364" s="106"/>
      <c r="C364" s="106"/>
      <c r="H364" s="49"/>
      <c r="I364" s="38"/>
      <c r="J364" s="38"/>
      <c r="L364" s="49"/>
      <c r="M364" s="49"/>
      <c r="N364" s="49"/>
      <c r="O364" s="49"/>
    </row>
    <row r="365" ht="28.5" customHeight="1">
      <c r="B365" s="106"/>
      <c r="C365" s="106"/>
      <c r="H365" s="49"/>
      <c r="I365" s="38"/>
      <c r="J365" s="38"/>
      <c r="L365" s="49"/>
      <c r="M365" s="49"/>
      <c r="N365" s="49"/>
      <c r="O365" s="49"/>
    </row>
    <row r="366" ht="28.5" customHeight="1">
      <c r="B366" s="106"/>
      <c r="C366" s="106"/>
      <c r="H366" s="49"/>
      <c r="I366" s="38"/>
      <c r="J366" s="38"/>
      <c r="L366" s="49"/>
      <c r="M366" s="49"/>
      <c r="N366" s="49"/>
      <c r="O366" s="49"/>
    </row>
    <row r="367" ht="28.5" customHeight="1">
      <c r="B367" s="106"/>
      <c r="C367" s="106"/>
      <c r="H367" s="49"/>
      <c r="I367" s="38"/>
      <c r="J367" s="38"/>
      <c r="L367" s="49"/>
      <c r="M367" s="49"/>
      <c r="N367" s="49"/>
      <c r="O367" s="49"/>
    </row>
    <row r="368" ht="28.5" customHeight="1">
      <c r="B368" s="106"/>
      <c r="C368" s="106"/>
      <c r="H368" s="49"/>
      <c r="I368" s="38"/>
      <c r="J368" s="38"/>
      <c r="L368" s="49"/>
      <c r="M368" s="49"/>
      <c r="N368" s="49"/>
      <c r="O368" s="49"/>
    </row>
    <row r="369" ht="28.5" customHeight="1">
      <c r="B369" s="106"/>
      <c r="C369" s="106"/>
      <c r="H369" s="49"/>
      <c r="I369" s="38"/>
      <c r="J369" s="38"/>
      <c r="L369" s="49"/>
      <c r="M369" s="49"/>
      <c r="N369" s="49"/>
      <c r="O369" s="49"/>
    </row>
    <row r="370" ht="28.5" customHeight="1">
      <c r="B370" s="106"/>
      <c r="C370" s="106"/>
      <c r="H370" s="49"/>
      <c r="I370" s="38"/>
      <c r="J370" s="38"/>
      <c r="L370" s="49"/>
      <c r="M370" s="49"/>
      <c r="N370" s="49"/>
      <c r="O370" s="49"/>
    </row>
    <row r="371" ht="28.5" customHeight="1">
      <c r="B371" s="106"/>
      <c r="C371" s="106"/>
      <c r="H371" s="49"/>
      <c r="I371" s="38"/>
      <c r="J371" s="38"/>
      <c r="L371" s="49"/>
      <c r="M371" s="49"/>
      <c r="N371" s="49"/>
      <c r="O371" s="49"/>
    </row>
    <row r="372" ht="28.5" customHeight="1">
      <c r="B372" s="106"/>
      <c r="C372" s="106"/>
      <c r="H372" s="49"/>
      <c r="I372" s="38"/>
      <c r="J372" s="38"/>
      <c r="L372" s="49"/>
      <c r="M372" s="49"/>
      <c r="N372" s="49"/>
      <c r="O372" s="49"/>
    </row>
    <row r="373" ht="28.5" customHeight="1">
      <c r="B373" s="106"/>
      <c r="C373" s="106"/>
      <c r="H373" s="49"/>
      <c r="I373" s="38"/>
      <c r="J373" s="38"/>
      <c r="L373" s="49"/>
      <c r="M373" s="49"/>
      <c r="N373" s="49"/>
      <c r="O373" s="49"/>
    </row>
    <row r="374" ht="28.5" customHeight="1">
      <c r="B374" s="106"/>
      <c r="C374" s="106"/>
      <c r="H374" s="49"/>
      <c r="I374" s="38"/>
      <c r="J374" s="38"/>
      <c r="L374" s="49"/>
      <c r="M374" s="49"/>
      <c r="N374" s="49"/>
      <c r="O374" s="49"/>
    </row>
    <row r="375" ht="28.5" customHeight="1">
      <c r="B375" s="106"/>
      <c r="C375" s="106"/>
      <c r="H375" s="49"/>
      <c r="I375" s="38"/>
      <c r="J375" s="38"/>
      <c r="L375" s="49"/>
      <c r="M375" s="49"/>
      <c r="N375" s="49"/>
      <c r="O375" s="49"/>
    </row>
    <row r="376" ht="28.5" customHeight="1">
      <c r="B376" s="106"/>
      <c r="C376" s="106"/>
      <c r="H376" s="49"/>
      <c r="I376" s="38"/>
      <c r="J376" s="38"/>
      <c r="L376" s="49"/>
      <c r="M376" s="49"/>
      <c r="N376" s="49"/>
      <c r="O376" s="49"/>
    </row>
    <row r="377" ht="28.5" customHeight="1">
      <c r="B377" s="106"/>
      <c r="C377" s="106"/>
      <c r="H377" s="49"/>
      <c r="I377" s="38"/>
      <c r="J377" s="38"/>
      <c r="L377" s="49"/>
      <c r="M377" s="49"/>
      <c r="N377" s="49"/>
      <c r="O377" s="49"/>
    </row>
    <row r="378" ht="28.5" customHeight="1">
      <c r="B378" s="106"/>
      <c r="C378" s="106"/>
      <c r="H378" s="49"/>
      <c r="I378" s="38"/>
      <c r="J378" s="38"/>
      <c r="L378" s="49"/>
      <c r="M378" s="49"/>
      <c r="N378" s="49"/>
      <c r="O378" s="49"/>
    </row>
    <row r="379" ht="28.5" customHeight="1">
      <c r="B379" s="106"/>
      <c r="C379" s="106"/>
      <c r="H379" s="49"/>
      <c r="I379" s="38"/>
      <c r="J379" s="38"/>
      <c r="L379" s="49"/>
      <c r="M379" s="49"/>
      <c r="N379" s="49"/>
      <c r="O379" s="49"/>
    </row>
    <row r="380" ht="28.5" customHeight="1">
      <c r="B380" s="106"/>
      <c r="C380" s="106"/>
      <c r="H380" s="49"/>
      <c r="I380" s="38"/>
      <c r="J380" s="38"/>
      <c r="L380" s="49"/>
      <c r="M380" s="49"/>
      <c r="N380" s="49"/>
      <c r="O380" s="49"/>
    </row>
    <row r="381" ht="28.5" customHeight="1">
      <c r="B381" s="106"/>
      <c r="C381" s="106"/>
      <c r="H381" s="49"/>
      <c r="I381" s="38"/>
      <c r="J381" s="38"/>
      <c r="L381" s="49"/>
      <c r="M381" s="49"/>
      <c r="N381" s="49"/>
      <c r="O381" s="49"/>
    </row>
    <row r="382" ht="28.5" customHeight="1">
      <c r="B382" s="106"/>
      <c r="C382" s="106"/>
      <c r="H382" s="49"/>
      <c r="I382" s="38"/>
      <c r="J382" s="38"/>
      <c r="L382" s="49"/>
      <c r="M382" s="49"/>
      <c r="N382" s="49"/>
      <c r="O382" s="49"/>
    </row>
    <row r="383" ht="28.5" customHeight="1">
      <c r="B383" s="106"/>
      <c r="C383" s="106"/>
      <c r="H383" s="49"/>
      <c r="I383" s="38"/>
      <c r="J383" s="38"/>
      <c r="L383" s="49"/>
      <c r="M383" s="49"/>
      <c r="N383" s="49"/>
      <c r="O383" s="49"/>
    </row>
    <row r="384" ht="28.5" customHeight="1">
      <c r="B384" s="106"/>
      <c r="C384" s="106"/>
      <c r="H384" s="49"/>
      <c r="I384" s="38"/>
      <c r="J384" s="38"/>
      <c r="L384" s="49"/>
      <c r="M384" s="49"/>
      <c r="N384" s="49"/>
      <c r="O384" s="49"/>
    </row>
    <row r="385" ht="28.5" customHeight="1">
      <c r="B385" s="106"/>
      <c r="C385" s="106"/>
      <c r="H385" s="49"/>
      <c r="I385" s="38"/>
      <c r="J385" s="38"/>
      <c r="L385" s="49"/>
      <c r="M385" s="49"/>
      <c r="N385" s="49"/>
      <c r="O385" s="49"/>
    </row>
    <row r="386" ht="28.5" customHeight="1">
      <c r="B386" s="106"/>
      <c r="C386" s="106"/>
      <c r="H386" s="49"/>
      <c r="I386" s="38"/>
      <c r="J386" s="38"/>
      <c r="L386" s="49"/>
      <c r="M386" s="49"/>
      <c r="N386" s="49"/>
      <c r="O386" s="49"/>
    </row>
    <row r="387" ht="28.5" customHeight="1">
      <c r="B387" s="106"/>
      <c r="C387" s="106"/>
      <c r="H387" s="49"/>
      <c r="I387" s="38"/>
      <c r="J387" s="38"/>
      <c r="L387" s="49"/>
      <c r="M387" s="49"/>
      <c r="N387" s="49"/>
      <c r="O387" s="49"/>
    </row>
    <row r="388" ht="28.5" customHeight="1">
      <c r="B388" s="106"/>
      <c r="C388" s="106"/>
      <c r="H388" s="49"/>
      <c r="I388" s="38"/>
      <c r="J388" s="38"/>
      <c r="L388" s="49"/>
      <c r="M388" s="49"/>
      <c r="N388" s="49"/>
      <c r="O388" s="49"/>
    </row>
    <row r="389" ht="28.5" customHeight="1">
      <c r="B389" s="106"/>
      <c r="C389" s="106"/>
      <c r="H389" s="49"/>
      <c r="I389" s="38"/>
      <c r="J389" s="38"/>
      <c r="L389" s="49"/>
      <c r="M389" s="49"/>
      <c r="N389" s="49"/>
      <c r="O389" s="49"/>
    </row>
    <row r="390" ht="28.5" customHeight="1">
      <c r="B390" s="106"/>
      <c r="C390" s="106"/>
      <c r="H390" s="49"/>
      <c r="I390" s="38"/>
      <c r="J390" s="38"/>
      <c r="L390" s="49"/>
      <c r="M390" s="49"/>
      <c r="N390" s="49"/>
      <c r="O390" s="49"/>
    </row>
    <row r="391" ht="28.5" customHeight="1">
      <c r="B391" s="106"/>
      <c r="C391" s="106"/>
      <c r="H391" s="49"/>
      <c r="I391" s="38"/>
      <c r="J391" s="38"/>
      <c r="L391" s="49"/>
      <c r="M391" s="49"/>
      <c r="N391" s="49"/>
      <c r="O391" s="49"/>
    </row>
    <row r="392" ht="28.5" customHeight="1">
      <c r="B392" s="106"/>
      <c r="C392" s="106"/>
      <c r="H392" s="49"/>
      <c r="I392" s="38"/>
      <c r="J392" s="38"/>
      <c r="L392" s="49"/>
      <c r="M392" s="49"/>
      <c r="N392" s="49"/>
      <c r="O392" s="49"/>
    </row>
    <row r="393" ht="28.5" customHeight="1">
      <c r="B393" s="106"/>
      <c r="C393" s="106"/>
      <c r="H393" s="49"/>
      <c r="I393" s="38"/>
      <c r="J393" s="38"/>
      <c r="L393" s="49"/>
      <c r="M393" s="49"/>
      <c r="N393" s="49"/>
      <c r="O393" s="49"/>
    </row>
    <row r="394" ht="28.5" customHeight="1">
      <c r="B394" s="106"/>
      <c r="C394" s="106"/>
      <c r="H394" s="49"/>
      <c r="I394" s="38"/>
      <c r="J394" s="38"/>
      <c r="L394" s="49"/>
      <c r="M394" s="49"/>
      <c r="N394" s="49"/>
      <c r="O394" s="49"/>
    </row>
    <row r="395" ht="28.5" customHeight="1">
      <c r="B395" s="106"/>
      <c r="C395" s="106"/>
      <c r="H395" s="49"/>
      <c r="I395" s="38"/>
      <c r="J395" s="38"/>
      <c r="L395" s="49"/>
      <c r="M395" s="49"/>
      <c r="N395" s="49"/>
      <c r="O395" s="49"/>
    </row>
    <row r="396" ht="28.5" customHeight="1">
      <c r="B396" s="106"/>
      <c r="C396" s="106"/>
      <c r="H396" s="49"/>
      <c r="I396" s="38"/>
      <c r="J396" s="38"/>
      <c r="L396" s="49"/>
      <c r="M396" s="49"/>
      <c r="N396" s="49"/>
      <c r="O396" s="49"/>
    </row>
    <row r="397" ht="28.5" customHeight="1">
      <c r="B397" s="106"/>
      <c r="C397" s="106"/>
      <c r="H397" s="49"/>
      <c r="I397" s="38"/>
      <c r="J397" s="38"/>
      <c r="L397" s="49"/>
      <c r="M397" s="49"/>
      <c r="N397" s="49"/>
      <c r="O397" s="49"/>
    </row>
    <row r="398" ht="28.5" customHeight="1">
      <c r="B398" s="106"/>
      <c r="C398" s="106"/>
      <c r="H398" s="49"/>
      <c r="I398" s="38"/>
      <c r="J398" s="38"/>
      <c r="L398" s="49"/>
      <c r="M398" s="49"/>
      <c r="N398" s="49"/>
      <c r="O398" s="49"/>
    </row>
    <row r="399" ht="28.5" customHeight="1">
      <c r="B399" s="106"/>
      <c r="C399" s="106"/>
      <c r="H399" s="49"/>
      <c r="I399" s="38"/>
      <c r="J399" s="38"/>
      <c r="L399" s="49"/>
      <c r="M399" s="49"/>
      <c r="N399" s="49"/>
      <c r="O399" s="49"/>
    </row>
    <row r="400" ht="28.5" customHeight="1">
      <c r="B400" s="106"/>
      <c r="C400" s="106"/>
      <c r="H400" s="49"/>
      <c r="I400" s="38"/>
      <c r="J400" s="38"/>
      <c r="L400" s="49"/>
      <c r="M400" s="49"/>
      <c r="N400" s="49"/>
      <c r="O400" s="49"/>
    </row>
    <row r="401" ht="28.5" customHeight="1">
      <c r="B401" s="106"/>
      <c r="C401" s="106"/>
      <c r="H401" s="49"/>
      <c r="I401" s="38"/>
      <c r="J401" s="38"/>
      <c r="L401" s="49"/>
      <c r="M401" s="49"/>
      <c r="N401" s="49"/>
      <c r="O401" s="49"/>
    </row>
    <row r="402" ht="28.5" customHeight="1">
      <c r="B402" s="106"/>
      <c r="C402" s="106"/>
      <c r="H402" s="49"/>
      <c r="I402" s="38"/>
      <c r="J402" s="38"/>
      <c r="L402" s="49"/>
      <c r="M402" s="49"/>
      <c r="N402" s="49"/>
      <c r="O402" s="49"/>
    </row>
    <row r="403" ht="28.5" customHeight="1">
      <c r="B403" s="106"/>
      <c r="C403" s="106"/>
      <c r="H403" s="49"/>
      <c r="I403" s="38"/>
      <c r="J403" s="38"/>
      <c r="L403" s="49"/>
      <c r="M403" s="49"/>
      <c r="N403" s="49"/>
      <c r="O403" s="49"/>
    </row>
    <row r="404" ht="28.5" customHeight="1">
      <c r="B404" s="106"/>
      <c r="C404" s="106"/>
      <c r="H404" s="49"/>
      <c r="I404" s="38"/>
      <c r="J404" s="38"/>
      <c r="L404" s="49"/>
      <c r="M404" s="49"/>
      <c r="N404" s="49"/>
      <c r="O404" s="49"/>
    </row>
    <row r="405" ht="28.5" customHeight="1">
      <c r="B405" s="106"/>
      <c r="C405" s="106"/>
      <c r="H405" s="49"/>
      <c r="I405" s="38"/>
      <c r="J405" s="38"/>
      <c r="L405" s="49"/>
      <c r="M405" s="49"/>
      <c r="N405" s="49"/>
      <c r="O405" s="49"/>
    </row>
    <row r="406" ht="28.5" customHeight="1">
      <c r="B406" s="106"/>
      <c r="C406" s="106"/>
      <c r="H406" s="49"/>
      <c r="I406" s="38"/>
      <c r="J406" s="38"/>
      <c r="L406" s="49"/>
      <c r="M406" s="49"/>
      <c r="N406" s="49"/>
      <c r="O406" s="49"/>
    </row>
    <row r="407" ht="28.5" customHeight="1">
      <c r="B407" s="106"/>
      <c r="C407" s="106"/>
      <c r="H407" s="49"/>
      <c r="I407" s="38"/>
      <c r="J407" s="38"/>
      <c r="L407" s="49"/>
      <c r="M407" s="49"/>
      <c r="N407" s="49"/>
      <c r="O407" s="49"/>
    </row>
    <row r="408" ht="28.5" customHeight="1">
      <c r="B408" s="106"/>
      <c r="C408" s="106"/>
      <c r="H408" s="49"/>
      <c r="I408" s="38"/>
      <c r="J408" s="38"/>
      <c r="L408" s="49"/>
      <c r="M408" s="49"/>
      <c r="N408" s="49"/>
      <c r="O408" s="49"/>
    </row>
    <row r="409" ht="28.5" customHeight="1">
      <c r="B409" s="106"/>
      <c r="C409" s="106"/>
      <c r="H409" s="49"/>
      <c r="I409" s="38"/>
      <c r="J409" s="38"/>
      <c r="L409" s="49"/>
      <c r="M409" s="49"/>
      <c r="N409" s="49"/>
      <c r="O409" s="49"/>
    </row>
    <row r="410" ht="28.5" customHeight="1">
      <c r="B410" s="106"/>
      <c r="C410" s="106"/>
      <c r="H410" s="49"/>
      <c r="I410" s="38"/>
      <c r="J410" s="38"/>
      <c r="L410" s="49"/>
      <c r="M410" s="49"/>
      <c r="N410" s="49"/>
      <c r="O410" s="49"/>
    </row>
    <row r="411" ht="28.5" customHeight="1">
      <c r="B411" s="106"/>
      <c r="C411" s="106"/>
      <c r="H411" s="49"/>
      <c r="I411" s="38"/>
      <c r="J411" s="38"/>
      <c r="L411" s="49"/>
      <c r="M411" s="49"/>
      <c r="N411" s="49"/>
      <c r="O411" s="49"/>
    </row>
    <row r="412" ht="28.5" customHeight="1">
      <c r="B412" s="106"/>
      <c r="C412" s="106"/>
      <c r="H412" s="49"/>
      <c r="I412" s="38"/>
      <c r="J412" s="38"/>
      <c r="L412" s="49"/>
      <c r="M412" s="49"/>
      <c r="N412" s="49"/>
      <c r="O412" s="49"/>
    </row>
    <row r="413" ht="28.5" customHeight="1">
      <c r="B413" s="106"/>
      <c r="C413" s="106"/>
      <c r="H413" s="49"/>
      <c r="I413" s="38"/>
      <c r="J413" s="38"/>
      <c r="L413" s="49"/>
      <c r="M413" s="49"/>
      <c r="N413" s="49"/>
      <c r="O413" s="49"/>
    </row>
    <row r="414" ht="28.5" customHeight="1">
      <c r="B414" s="106"/>
      <c r="C414" s="106"/>
      <c r="H414" s="49"/>
      <c r="I414" s="38"/>
      <c r="J414" s="38"/>
      <c r="L414" s="49"/>
      <c r="M414" s="49"/>
      <c r="N414" s="49"/>
      <c r="O414" s="49"/>
    </row>
    <row r="415" ht="28.5" customHeight="1">
      <c r="B415" s="106"/>
      <c r="C415" s="106"/>
      <c r="H415" s="49"/>
      <c r="I415" s="38"/>
      <c r="J415" s="38"/>
      <c r="L415" s="49"/>
      <c r="M415" s="49"/>
      <c r="N415" s="49"/>
      <c r="O415" s="49"/>
    </row>
    <row r="416" ht="28.5" customHeight="1">
      <c r="B416" s="106"/>
      <c r="C416" s="106"/>
      <c r="H416" s="49"/>
      <c r="I416" s="38"/>
      <c r="J416" s="38"/>
      <c r="L416" s="49"/>
      <c r="M416" s="49"/>
      <c r="N416" s="49"/>
      <c r="O416" s="49"/>
    </row>
    <row r="417" ht="28.5" customHeight="1">
      <c r="B417" s="106"/>
      <c r="C417" s="106"/>
      <c r="H417" s="49"/>
      <c r="I417" s="38"/>
      <c r="J417" s="38"/>
      <c r="L417" s="49"/>
      <c r="M417" s="49"/>
      <c r="N417" s="49"/>
      <c r="O417" s="49"/>
    </row>
    <row r="418" ht="28.5" customHeight="1">
      <c r="B418" s="106"/>
      <c r="C418" s="106"/>
      <c r="H418" s="49"/>
      <c r="I418" s="38"/>
      <c r="J418" s="38"/>
      <c r="L418" s="49"/>
      <c r="M418" s="49"/>
      <c r="N418" s="49"/>
      <c r="O418" s="49"/>
    </row>
    <row r="419" ht="28.5" customHeight="1">
      <c r="B419" s="106"/>
      <c r="C419" s="106"/>
      <c r="H419" s="49"/>
      <c r="I419" s="38"/>
      <c r="J419" s="38"/>
      <c r="L419" s="49"/>
      <c r="M419" s="49"/>
      <c r="N419" s="49"/>
      <c r="O419" s="49"/>
    </row>
    <row r="420" ht="28.5" customHeight="1">
      <c r="B420" s="106"/>
      <c r="C420" s="106"/>
      <c r="H420" s="49"/>
      <c r="I420" s="38"/>
      <c r="J420" s="38"/>
      <c r="L420" s="49"/>
      <c r="M420" s="49"/>
      <c r="N420" s="49"/>
      <c r="O420" s="49"/>
    </row>
    <row r="421" ht="28.5" customHeight="1">
      <c r="B421" s="106"/>
      <c r="C421" s="106"/>
      <c r="H421" s="49"/>
      <c r="I421" s="38"/>
      <c r="J421" s="38"/>
      <c r="L421" s="49"/>
      <c r="M421" s="49"/>
      <c r="N421" s="49"/>
      <c r="O421" s="49"/>
    </row>
    <row r="422" ht="28.5" customHeight="1">
      <c r="B422" s="106"/>
      <c r="C422" s="106"/>
      <c r="H422" s="49"/>
      <c r="I422" s="38"/>
      <c r="J422" s="38"/>
      <c r="L422" s="49"/>
      <c r="M422" s="49"/>
      <c r="N422" s="49"/>
      <c r="O422" s="49"/>
    </row>
    <row r="423" ht="28.5" customHeight="1">
      <c r="B423" s="106"/>
      <c r="C423" s="106"/>
      <c r="H423" s="49"/>
      <c r="I423" s="38"/>
      <c r="J423" s="38"/>
      <c r="L423" s="49"/>
      <c r="M423" s="49"/>
      <c r="N423" s="49"/>
      <c r="O423" s="49"/>
    </row>
    <row r="424" ht="28.5" customHeight="1">
      <c r="B424" s="106"/>
      <c r="C424" s="106"/>
      <c r="H424" s="49"/>
      <c r="I424" s="38"/>
      <c r="J424" s="38"/>
      <c r="L424" s="49"/>
      <c r="M424" s="49"/>
      <c r="N424" s="49"/>
      <c r="O424" s="49"/>
    </row>
    <row r="425" ht="28.5" customHeight="1">
      <c r="B425" s="106"/>
      <c r="C425" s="106"/>
      <c r="H425" s="49"/>
      <c r="I425" s="38"/>
      <c r="J425" s="38"/>
      <c r="L425" s="49"/>
      <c r="M425" s="49"/>
      <c r="N425" s="49"/>
      <c r="O425" s="49"/>
    </row>
    <row r="426" ht="28.5" customHeight="1">
      <c r="B426" s="106"/>
      <c r="C426" s="106"/>
      <c r="H426" s="49"/>
      <c r="I426" s="38"/>
      <c r="J426" s="38"/>
      <c r="L426" s="49"/>
      <c r="M426" s="49"/>
      <c r="N426" s="49"/>
      <c r="O426" s="49"/>
    </row>
    <row r="427" ht="28.5" customHeight="1">
      <c r="B427" s="106"/>
      <c r="C427" s="106"/>
      <c r="H427" s="49"/>
      <c r="I427" s="38"/>
      <c r="J427" s="38"/>
      <c r="L427" s="49"/>
      <c r="M427" s="49"/>
      <c r="N427" s="49"/>
      <c r="O427" s="49"/>
    </row>
    <row r="428" ht="28.5" customHeight="1">
      <c r="B428" s="106"/>
      <c r="C428" s="106"/>
      <c r="H428" s="49"/>
      <c r="I428" s="38"/>
      <c r="J428" s="38"/>
      <c r="L428" s="49"/>
      <c r="M428" s="49"/>
      <c r="N428" s="49"/>
      <c r="O428" s="49"/>
    </row>
    <row r="429" ht="28.5" customHeight="1">
      <c r="B429" s="106"/>
      <c r="C429" s="106"/>
      <c r="H429" s="49"/>
      <c r="I429" s="38"/>
      <c r="J429" s="38"/>
      <c r="L429" s="49"/>
      <c r="M429" s="49"/>
      <c r="N429" s="49"/>
      <c r="O429" s="49"/>
    </row>
    <row r="430" ht="28.5" customHeight="1">
      <c r="B430" s="106"/>
      <c r="C430" s="106"/>
      <c r="H430" s="49"/>
      <c r="I430" s="38"/>
      <c r="J430" s="38"/>
      <c r="L430" s="49"/>
      <c r="M430" s="49"/>
      <c r="N430" s="49"/>
      <c r="O430" s="49"/>
    </row>
    <row r="431" ht="28.5" customHeight="1">
      <c r="B431" s="106"/>
      <c r="C431" s="106"/>
      <c r="H431" s="49"/>
      <c r="I431" s="38"/>
      <c r="J431" s="38"/>
      <c r="L431" s="49"/>
      <c r="M431" s="49"/>
      <c r="N431" s="49"/>
      <c r="O431" s="49"/>
    </row>
    <row r="432" ht="28.5" customHeight="1">
      <c r="B432" s="106"/>
      <c r="C432" s="106"/>
      <c r="H432" s="49"/>
      <c r="I432" s="38"/>
      <c r="J432" s="38"/>
      <c r="L432" s="49"/>
      <c r="M432" s="49"/>
      <c r="N432" s="49"/>
      <c r="O432" s="49"/>
    </row>
    <row r="433" ht="28.5" customHeight="1">
      <c r="B433" s="106"/>
      <c r="C433" s="106"/>
      <c r="H433" s="49"/>
      <c r="I433" s="38"/>
      <c r="J433" s="38"/>
      <c r="L433" s="49"/>
      <c r="M433" s="49"/>
      <c r="N433" s="49"/>
      <c r="O433" s="49"/>
    </row>
    <row r="434" ht="28.5" customHeight="1">
      <c r="B434" s="106"/>
      <c r="C434" s="106"/>
      <c r="H434" s="49"/>
      <c r="I434" s="38"/>
      <c r="J434" s="38"/>
      <c r="L434" s="49"/>
      <c r="M434" s="49"/>
      <c r="N434" s="49"/>
      <c r="O434" s="49"/>
    </row>
    <row r="435" ht="28.5" customHeight="1">
      <c r="B435" s="106"/>
      <c r="C435" s="106"/>
      <c r="H435" s="49"/>
      <c r="I435" s="38"/>
      <c r="J435" s="38"/>
      <c r="L435" s="49"/>
      <c r="M435" s="49"/>
      <c r="N435" s="49"/>
      <c r="O435" s="49"/>
    </row>
    <row r="436" ht="28.5" customHeight="1">
      <c r="B436" s="106"/>
      <c r="C436" s="106"/>
      <c r="H436" s="49"/>
      <c r="I436" s="38"/>
      <c r="J436" s="38"/>
      <c r="L436" s="49"/>
      <c r="M436" s="49"/>
      <c r="N436" s="49"/>
      <c r="O436" s="49"/>
    </row>
    <row r="437" ht="28.5" customHeight="1">
      <c r="B437" s="106"/>
      <c r="C437" s="106"/>
      <c r="H437" s="49"/>
      <c r="I437" s="38"/>
      <c r="J437" s="38"/>
      <c r="L437" s="49"/>
      <c r="M437" s="49"/>
      <c r="N437" s="49"/>
      <c r="O437" s="49"/>
    </row>
    <row r="438" ht="28.5" customHeight="1">
      <c r="B438" s="106"/>
      <c r="C438" s="106"/>
      <c r="H438" s="49"/>
      <c r="I438" s="38"/>
      <c r="J438" s="38"/>
      <c r="L438" s="49"/>
      <c r="M438" s="49"/>
      <c r="N438" s="49"/>
      <c r="O438" s="49"/>
    </row>
    <row r="439" ht="28.5" customHeight="1">
      <c r="B439" s="106"/>
      <c r="C439" s="106"/>
      <c r="H439" s="49"/>
      <c r="I439" s="38"/>
      <c r="J439" s="38"/>
      <c r="L439" s="49"/>
      <c r="M439" s="49"/>
      <c r="N439" s="49"/>
      <c r="O439" s="49"/>
    </row>
    <row r="440" ht="28.5" customHeight="1">
      <c r="B440" s="106"/>
      <c r="C440" s="106"/>
      <c r="H440" s="49"/>
      <c r="I440" s="38"/>
      <c r="J440" s="38"/>
      <c r="L440" s="49"/>
      <c r="M440" s="49"/>
      <c r="N440" s="49"/>
      <c r="O440" s="49"/>
    </row>
    <row r="441" ht="28.5" customHeight="1">
      <c r="B441" s="106"/>
      <c r="C441" s="106"/>
      <c r="H441" s="49"/>
      <c r="I441" s="38"/>
      <c r="J441" s="38"/>
      <c r="L441" s="49"/>
      <c r="M441" s="49"/>
      <c r="N441" s="49"/>
      <c r="O441" s="49"/>
    </row>
    <row r="442" ht="28.5" customHeight="1">
      <c r="B442" s="106"/>
      <c r="C442" s="106"/>
      <c r="H442" s="49"/>
      <c r="I442" s="38"/>
      <c r="J442" s="38"/>
      <c r="L442" s="49"/>
      <c r="M442" s="49"/>
      <c r="N442" s="49"/>
      <c r="O442" s="49"/>
    </row>
    <row r="443" ht="28.5" customHeight="1">
      <c r="B443" s="106"/>
      <c r="C443" s="106"/>
      <c r="H443" s="49"/>
      <c r="I443" s="38"/>
      <c r="J443" s="38"/>
      <c r="L443" s="49"/>
      <c r="M443" s="49"/>
      <c r="N443" s="49"/>
      <c r="O443" s="49"/>
    </row>
    <row r="444" ht="28.5" customHeight="1">
      <c r="B444" s="106"/>
      <c r="C444" s="106"/>
      <c r="H444" s="49"/>
      <c r="I444" s="38"/>
      <c r="J444" s="38"/>
      <c r="L444" s="49"/>
      <c r="M444" s="49"/>
      <c r="N444" s="49"/>
      <c r="O444" s="49"/>
    </row>
    <row r="445" ht="28.5" customHeight="1">
      <c r="B445" s="106"/>
      <c r="C445" s="106"/>
      <c r="H445" s="49"/>
      <c r="I445" s="38"/>
      <c r="J445" s="38"/>
      <c r="L445" s="49"/>
      <c r="M445" s="49"/>
      <c r="N445" s="49"/>
      <c r="O445" s="49"/>
    </row>
    <row r="446" ht="28.5" customHeight="1">
      <c r="B446" s="106"/>
      <c r="C446" s="106"/>
      <c r="H446" s="49"/>
      <c r="I446" s="38"/>
      <c r="J446" s="38"/>
      <c r="L446" s="49"/>
      <c r="M446" s="49"/>
      <c r="N446" s="49"/>
      <c r="O446" s="49"/>
    </row>
    <row r="447" ht="28.5" customHeight="1">
      <c r="B447" s="106"/>
      <c r="C447" s="106"/>
      <c r="H447" s="49"/>
      <c r="I447" s="38"/>
      <c r="J447" s="38"/>
      <c r="L447" s="49"/>
      <c r="M447" s="49"/>
      <c r="N447" s="49"/>
      <c r="O447" s="49"/>
    </row>
    <row r="448" ht="28.5" customHeight="1">
      <c r="B448" s="106"/>
      <c r="C448" s="106"/>
      <c r="H448" s="49"/>
      <c r="I448" s="38"/>
      <c r="J448" s="38"/>
      <c r="L448" s="49"/>
      <c r="M448" s="49"/>
      <c r="N448" s="49"/>
      <c r="O448" s="49"/>
    </row>
    <row r="449" ht="28.5" customHeight="1">
      <c r="B449" s="106"/>
      <c r="C449" s="106"/>
      <c r="H449" s="49"/>
      <c r="I449" s="38"/>
      <c r="J449" s="38"/>
      <c r="L449" s="49"/>
      <c r="M449" s="49"/>
      <c r="N449" s="49"/>
      <c r="O449" s="49"/>
    </row>
    <row r="450" ht="28.5" customHeight="1">
      <c r="B450" s="106"/>
      <c r="C450" s="106"/>
      <c r="H450" s="49"/>
      <c r="I450" s="38"/>
      <c r="J450" s="38"/>
      <c r="L450" s="49"/>
      <c r="M450" s="49"/>
      <c r="N450" s="49"/>
      <c r="O450" s="49"/>
    </row>
    <row r="451" ht="28.5" customHeight="1">
      <c r="B451" s="106"/>
      <c r="C451" s="106"/>
      <c r="H451" s="49"/>
      <c r="I451" s="38"/>
      <c r="J451" s="38"/>
      <c r="L451" s="49"/>
      <c r="M451" s="49"/>
      <c r="N451" s="49"/>
      <c r="O451" s="49"/>
    </row>
    <row r="452" ht="28.5" customHeight="1">
      <c r="B452" s="106"/>
      <c r="C452" s="106"/>
      <c r="H452" s="49"/>
      <c r="I452" s="38"/>
      <c r="J452" s="38"/>
      <c r="L452" s="49"/>
      <c r="M452" s="49"/>
      <c r="N452" s="49"/>
      <c r="O452" s="49"/>
    </row>
    <row r="453" ht="28.5" customHeight="1">
      <c r="B453" s="106"/>
      <c r="C453" s="106"/>
      <c r="H453" s="49"/>
      <c r="I453" s="38"/>
      <c r="J453" s="38"/>
      <c r="L453" s="49"/>
      <c r="M453" s="49"/>
      <c r="N453" s="49"/>
      <c r="O453" s="49"/>
    </row>
    <row r="454" ht="28.5" customHeight="1">
      <c r="B454" s="106"/>
      <c r="C454" s="106"/>
      <c r="H454" s="49"/>
      <c r="I454" s="38"/>
      <c r="J454" s="38"/>
      <c r="L454" s="49"/>
      <c r="M454" s="49"/>
      <c r="N454" s="49"/>
      <c r="O454" s="49"/>
    </row>
    <row r="455" ht="28.5" customHeight="1">
      <c r="B455" s="106"/>
      <c r="C455" s="106"/>
      <c r="H455" s="49"/>
      <c r="I455" s="38"/>
      <c r="J455" s="38"/>
      <c r="L455" s="49"/>
      <c r="M455" s="49"/>
      <c r="N455" s="49"/>
      <c r="O455" s="49"/>
    </row>
    <row r="456" ht="28.5" customHeight="1">
      <c r="B456" s="106"/>
      <c r="C456" s="106"/>
      <c r="H456" s="49"/>
      <c r="I456" s="38"/>
      <c r="J456" s="38"/>
      <c r="L456" s="49"/>
      <c r="M456" s="49"/>
      <c r="N456" s="49"/>
      <c r="O456" s="49"/>
    </row>
    <row r="457" ht="28.5" customHeight="1">
      <c r="B457" s="106"/>
      <c r="C457" s="106"/>
      <c r="H457" s="49"/>
      <c r="I457" s="38"/>
      <c r="J457" s="38"/>
      <c r="L457" s="49"/>
      <c r="M457" s="49"/>
      <c r="N457" s="49"/>
      <c r="O457" s="49"/>
    </row>
    <row r="458" ht="28.5" customHeight="1">
      <c r="B458" s="106"/>
      <c r="C458" s="106"/>
      <c r="H458" s="49"/>
      <c r="I458" s="38"/>
      <c r="J458" s="38"/>
      <c r="L458" s="49"/>
      <c r="M458" s="49"/>
      <c r="N458" s="49"/>
      <c r="O458" s="49"/>
    </row>
    <row r="459" ht="28.5" customHeight="1">
      <c r="B459" s="106"/>
      <c r="C459" s="106"/>
      <c r="H459" s="49"/>
      <c r="I459" s="38"/>
      <c r="J459" s="38"/>
      <c r="L459" s="49"/>
      <c r="M459" s="49"/>
      <c r="N459" s="49"/>
      <c r="O459" s="49"/>
    </row>
    <row r="460" ht="28.5" customHeight="1">
      <c r="B460" s="106"/>
      <c r="C460" s="106"/>
      <c r="H460" s="49"/>
      <c r="I460" s="38"/>
      <c r="J460" s="38"/>
      <c r="L460" s="49"/>
      <c r="M460" s="49"/>
      <c r="N460" s="49"/>
      <c r="O460" s="49"/>
    </row>
    <row r="461" ht="28.5" customHeight="1">
      <c r="B461" s="106"/>
      <c r="C461" s="106"/>
      <c r="H461" s="49"/>
      <c r="I461" s="38"/>
      <c r="J461" s="38"/>
      <c r="L461" s="49"/>
      <c r="M461" s="49"/>
      <c r="N461" s="49"/>
      <c r="O461" s="49"/>
    </row>
    <row r="462" ht="28.5" customHeight="1">
      <c r="B462" s="106"/>
      <c r="C462" s="106"/>
      <c r="H462" s="49"/>
      <c r="I462" s="38"/>
      <c r="J462" s="38"/>
      <c r="L462" s="49"/>
      <c r="M462" s="49"/>
      <c r="N462" s="49"/>
      <c r="O462" s="49"/>
    </row>
    <row r="463" ht="28.5" customHeight="1">
      <c r="B463" s="106"/>
      <c r="C463" s="106"/>
      <c r="H463" s="49"/>
      <c r="I463" s="38"/>
      <c r="J463" s="38"/>
      <c r="L463" s="49"/>
      <c r="M463" s="49"/>
      <c r="N463" s="49"/>
      <c r="O463" s="49"/>
    </row>
    <row r="464" ht="28.5" customHeight="1">
      <c r="B464" s="106"/>
      <c r="C464" s="106"/>
      <c r="H464" s="49"/>
      <c r="I464" s="38"/>
      <c r="J464" s="38"/>
      <c r="L464" s="49"/>
      <c r="M464" s="49"/>
      <c r="N464" s="49"/>
      <c r="O464" s="49"/>
    </row>
    <row r="465" ht="28.5" customHeight="1">
      <c r="B465" s="106"/>
      <c r="C465" s="106"/>
      <c r="H465" s="49"/>
      <c r="I465" s="38"/>
      <c r="J465" s="38"/>
      <c r="L465" s="49"/>
      <c r="M465" s="49"/>
      <c r="N465" s="49"/>
      <c r="O465" s="49"/>
    </row>
    <row r="466" ht="28.5" customHeight="1">
      <c r="B466" s="106"/>
      <c r="C466" s="106"/>
      <c r="H466" s="49"/>
      <c r="I466" s="38"/>
      <c r="J466" s="38"/>
      <c r="L466" s="49"/>
      <c r="M466" s="49"/>
      <c r="N466" s="49"/>
      <c r="O466" s="49"/>
    </row>
    <row r="467" ht="28.5" customHeight="1">
      <c r="B467" s="106"/>
      <c r="C467" s="106"/>
      <c r="H467" s="49"/>
      <c r="I467" s="38"/>
      <c r="J467" s="38"/>
      <c r="L467" s="49"/>
      <c r="M467" s="49"/>
      <c r="N467" s="49"/>
      <c r="O467" s="49"/>
    </row>
    <row r="468" ht="28.5" customHeight="1">
      <c r="B468" s="106"/>
      <c r="C468" s="106"/>
      <c r="H468" s="49"/>
      <c r="I468" s="38"/>
      <c r="J468" s="38"/>
      <c r="L468" s="49"/>
      <c r="M468" s="49"/>
      <c r="N468" s="49"/>
      <c r="O468" s="49"/>
    </row>
    <row r="469" ht="28.5" customHeight="1">
      <c r="B469" s="106"/>
      <c r="C469" s="106"/>
      <c r="H469" s="49"/>
      <c r="I469" s="38"/>
      <c r="J469" s="38"/>
      <c r="L469" s="49"/>
      <c r="M469" s="49"/>
      <c r="N469" s="49"/>
      <c r="O469" s="49"/>
    </row>
    <row r="470" ht="28.5" customHeight="1">
      <c r="B470" s="106"/>
      <c r="C470" s="106"/>
      <c r="H470" s="49"/>
      <c r="I470" s="38"/>
      <c r="J470" s="38"/>
      <c r="L470" s="49"/>
      <c r="M470" s="49"/>
      <c r="N470" s="49"/>
      <c r="O470" s="49"/>
    </row>
    <row r="471" ht="28.5" customHeight="1">
      <c r="B471" s="106"/>
      <c r="C471" s="106"/>
      <c r="H471" s="49"/>
      <c r="I471" s="38"/>
      <c r="J471" s="38"/>
      <c r="L471" s="49"/>
      <c r="M471" s="49"/>
      <c r="N471" s="49"/>
      <c r="O471" s="49"/>
    </row>
    <row r="472" ht="28.5" customHeight="1">
      <c r="B472" s="106"/>
      <c r="C472" s="106"/>
      <c r="H472" s="49"/>
      <c r="I472" s="38"/>
      <c r="J472" s="38"/>
      <c r="L472" s="49"/>
      <c r="M472" s="49"/>
      <c r="N472" s="49"/>
      <c r="O472" s="49"/>
    </row>
    <row r="473" ht="28.5" customHeight="1">
      <c r="B473" s="106"/>
      <c r="C473" s="106"/>
      <c r="H473" s="49"/>
      <c r="I473" s="38"/>
      <c r="J473" s="38"/>
      <c r="L473" s="49"/>
      <c r="M473" s="49"/>
      <c r="N473" s="49"/>
      <c r="O473" s="49"/>
    </row>
    <row r="474" ht="28.5" customHeight="1">
      <c r="B474" s="106"/>
      <c r="C474" s="106"/>
      <c r="H474" s="49"/>
      <c r="I474" s="38"/>
      <c r="J474" s="38"/>
      <c r="L474" s="49"/>
      <c r="M474" s="49"/>
      <c r="N474" s="49"/>
      <c r="O474" s="49"/>
    </row>
    <row r="475" ht="28.5" customHeight="1">
      <c r="B475" s="106"/>
      <c r="C475" s="106"/>
      <c r="H475" s="49"/>
      <c r="I475" s="38"/>
      <c r="J475" s="38"/>
      <c r="L475" s="49"/>
      <c r="M475" s="49"/>
      <c r="N475" s="49"/>
      <c r="O475" s="49"/>
    </row>
    <row r="476" ht="28.5" customHeight="1">
      <c r="B476" s="106"/>
      <c r="C476" s="106"/>
      <c r="H476" s="49"/>
      <c r="I476" s="38"/>
      <c r="J476" s="38"/>
      <c r="L476" s="49"/>
      <c r="M476" s="49"/>
      <c r="N476" s="49"/>
      <c r="O476" s="49"/>
    </row>
    <row r="477" ht="28.5" customHeight="1">
      <c r="B477" s="106"/>
      <c r="C477" s="106"/>
      <c r="H477" s="49"/>
      <c r="I477" s="38"/>
      <c r="J477" s="38"/>
      <c r="L477" s="49"/>
      <c r="M477" s="49"/>
      <c r="N477" s="49"/>
      <c r="O477" s="49"/>
    </row>
    <row r="478" ht="28.5" customHeight="1">
      <c r="B478" s="106"/>
      <c r="C478" s="106"/>
      <c r="H478" s="49"/>
      <c r="I478" s="38"/>
      <c r="J478" s="38"/>
      <c r="L478" s="49"/>
      <c r="M478" s="49"/>
      <c r="N478" s="49"/>
      <c r="O478" s="49"/>
    </row>
    <row r="479" ht="28.5" customHeight="1">
      <c r="B479" s="106"/>
      <c r="C479" s="106"/>
      <c r="H479" s="49"/>
      <c r="I479" s="38"/>
      <c r="J479" s="38"/>
      <c r="L479" s="49"/>
      <c r="M479" s="49"/>
      <c r="N479" s="49"/>
      <c r="O479" s="49"/>
    </row>
    <row r="480" ht="28.5" customHeight="1">
      <c r="B480" s="106"/>
      <c r="C480" s="106"/>
      <c r="H480" s="49"/>
      <c r="I480" s="38"/>
      <c r="J480" s="38"/>
      <c r="L480" s="49"/>
      <c r="M480" s="49"/>
      <c r="N480" s="49"/>
      <c r="O480" s="49"/>
    </row>
    <row r="481" ht="28.5" customHeight="1">
      <c r="B481" s="106"/>
      <c r="C481" s="106"/>
      <c r="H481" s="49"/>
      <c r="I481" s="38"/>
      <c r="J481" s="38"/>
      <c r="L481" s="49"/>
      <c r="M481" s="49"/>
      <c r="N481" s="49"/>
      <c r="O481" s="49"/>
    </row>
    <row r="482" ht="28.5" customHeight="1">
      <c r="B482" s="106"/>
      <c r="C482" s="106"/>
      <c r="H482" s="49"/>
      <c r="I482" s="38"/>
      <c r="J482" s="38"/>
      <c r="L482" s="49"/>
      <c r="M482" s="49"/>
      <c r="N482" s="49"/>
      <c r="O482" s="49"/>
    </row>
    <row r="483" ht="28.5" customHeight="1">
      <c r="B483" s="106"/>
      <c r="C483" s="106"/>
      <c r="H483" s="49"/>
      <c r="I483" s="38"/>
      <c r="J483" s="38"/>
      <c r="L483" s="49"/>
      <c r="M483" s="49"/>
      <c r="N483" s="49"/>
      <c r="O483" s="49"/>
    </row>
    <row r="484" ht="28.5" customHeight="1">
      <c r="B484" s="106"/>
      <c r="C484" s="106"/>
      <c r="H484" s="49"/>
      <c r="I484" s="38"/>
      <c r="J484" s="38"/>
      <c r="L484" s="49"/>
      <c r="M484" s="49"/>
      <c r="N484" s="49"/>
      <c r="O484" s="49"/>
    </row>
    <row r="485" ht="28.5" customHeight="1">
      <c r="B485" s="106"/>
      <c r="C485" s="106"/>
      <c r="H485" s="49"/>
      <c r="I485" s="38"/>
      <c r="J485" s="38"/>
      <c r="L485" s="49"/>
      <c r="M485" s="49"/>
      <c r="N485" s="49"/>
      <c r="O485" s="49"/>
    </row>
    <row r="486" ht="28.5" customHeight="1">
      <c r="B486" s="106"/>
      <c r="C486" s="106"/>
      <c r="H486" s="49"/>
      <c r="I486" s="38"/>
      <c r="J486" s="38"/>
      <c r="L486" s="49"/>
      <c r="M486" s="49"/>
      <c r="N486" s="49"/>
      <c r="O486" s="49"/>
    </row>
    <row r="487" ht="28.5" customHeight="1">
      <c r="B487" s="106"/>
      <c r="C487" s="106"/>
      <c r="H487" s="49"/>
      <c r="I487" s="38"/>
      <c r="J487" s="38"/>
      <c r="L487" s="49"/>
      <c r="M487" s="49"/>
      <c r="N487" s="49"/>
      <c r="O487" s="49"/>
    </row>
    <row r="488" ht="28.5" customHeight="1">
      <c r="B488" s="106"/>
      <c r="C488" s="106"/>
      <c r="H488" s="49"/>
      <c r="I488" s="38"/>
      <c r="J488" s="38"/>
      <c r="L488" s="49"/>
      <c r="M488" s="49"/>
      <c r="N488" s="49"/>
      <c r="O488" s="49"/>
    </row>
    <row r="489" ht="28.5" customHeight="1">
      <c r="B489" s="106"/>
      <c r="C489" s="106"/>
      <c r="H489" s="49"/>
      <c r="I489" s="38"/>
      <c r="J489" s="38"/>
      <c r="L489" s="49"/>
      <c r="M489" s="49"/>
      <c r="N489" s="49"/>
      <c r="O489" s="49"/>
    </row>
    <row r="490" ht="28.5" customHeight="1">
      <c r="B490" s="106"/>
      <c r="C490" s="106"/>
      <c r="H490" s="49"/>
      <c r="I490" s="38"/>
      <c r="J490" s="38"/>
      <c r="L490" s="49"/>
      <c r="M490" s="49"/>
      <c r="N490" s="49"/>
      <c r="O490" s="49"/>
    </row>
    <row r="491" ht="28.5" customHeight="1">
      <c r="B491" s="106"/>
      <c r="C491" s="106"/>
      <c r="H491" s="49"/>
      <c r="I491" s="38"/>
      <c r="J491" s="38"/>
      <c r="L491" s="49"/>
      <c r="M491" s="49"/>
      <c r="N491" s="49"/>
      <c r="O491" s="49"/>
    </row>
    <row r="492" ht="28.5" customHeight="1">
      <c r="B492" s="106"/>
      <c r="C492" s="106"/>
      <c r="H492" s="49"/>
      <c r="I492" s="38"/>
      <c r="J492" s="38"/>
      <c r="L492" s="49"/>
      <c r="M492" s="49"/>
      <c r="N492" s="49"/>
      <c r="O492" s="49"/>
    </row>
    <row r="493" ht="28.5" customHeight="1">
      <c r="B493" s="106"/>
      <c r="C493" s="106"/>
      <c r="H493" s="49"/>
      <c r="I493" s="38"/>
      <c r="J493" s="38"/>
      <c r="L493" s="49"/>
      <c r="M493" s="49"/>
      <c r="N493" s="49"/>
      <c r="O493" s="49"/>
    </row>
    <row r="494" ht="28.5" customHeight="1">
      <c r="B494" s="106"/>
      <c r="C494" s="106"/>
      <c r="H494" s="49"/>
      <c r="I494" s="38"/>
      <c r="J494" s="38"/>
      <c r="L494" s="49"/>
      <c r="M494" s="49"/>
      <c r="N494" s="49"/>
      <c r="O494" s="49"/>
    </row>
    <row r="495" ht="28.5" customHeight="1">
      <c r="B495" s="106"/>
      <c r="C495" s="106"/>
      <c r="H495" s="49"/>
      <c r="I495" s="38"/>
      <c r="J495" s="38"/>
      <c r="L495" s="49"/>
      <c r="M495" s="49"/>
      <c r="N495" s="49"/>
      <c r="O495" s="49"/>
    </row>
    <row r="496" ht="28.5" customHeight="1">
      <c r="B496" s="106"/>
      <c r="C496" s="106"/>
      <c r="H496" s="49"/>
      <c r="I496" s="38"/>
      <c r="J496" s="38"/>
      <c r="L496" s="49"/>
      <c r="M496" s="49"/>
      <c r="N496" s="49"/>
      <c r="O496" s="49"/>
    </row>
    <row r="497" ht="28.5" customHeight="1">
      <c r="B497" s="106"/>
      <c r="C497" s="106"/>
      <c r="H497" s="49"/>
      <c r="I497" s="38"/>
      <c r="J497" s="38"/>
      <c r="L497" s="49"/>
      <c r="M497" s="49"/>
      <c r="N497" s="49"/>
      <c r="O497" s="49"/>
    </row>
    <row r="498" ht="28.5" customHeight="1">
      <c r="B498" s="106"/>
      <c r="C498" s="106"/>
      <c r="H498" s="49"/>
      <c r="I498" s="38"/>
      <c r="J498" s="38"/>
      <c r="L498" s="49"/>
      <c r="M498" s="49"/>
      <c r="N498" s="49"/>
      <c r="O498" s="49"/>
    </row>
    <row r="499" ht="28.5" customHeight="1">
      <c r="B499" s="106"/>
      <c r="C499" s="106"/>
      <c r="H499" s="49"/>
      <c r="I499" s="38"/>
      <c r="J499" s="38"/>
      <c r="L499" s="49"/>
      <c r="M499" s="49"/>
      <c r="N499" s="49"/>
      <c r="O499" s="49"/>
    </row>
    <row r="500" ht="28.5" customHeight="1">
      <c r="B500" s="106"/>
      <c r="C500" s="106"/>
      <c r="H500" s="49"/>
      <c r="I500" s="38"/>
      <c r="J500" s="38"/>
      <c r="L500" s="49"/>
      <c r="M500" s="49"/>
      <c r="N500" s="49"/>
      <c r="O500" s="49"/>
    </row>
    <row r="501" ht="28.5" customHeight="1">
      <c r="B501" s="106"/>
      <c r="C501" s="106"/>
      <c r="H501" s="49"/>
      <c r="I501" s="38"/>
      <c r="J501" s="38"/>
      <c r="L501" s="49"/>
      <c r="M501" s="49"/>
      <c r="N501" s="49"/>
      <c r="O501" s="49"/>
    </row>
    <row r="502" ht="28.5" customHeight="1">
      <c r="B502" s="106"/>
      <c r="C502" s="106"/>
      <c r="H502" s="49"/>
      <c r="I502" s="38"/>
      <c r="J502" s="38"/>
      <c r="L502" s="49"/>
      <c r="M502" s="49"/>
      <c r="N502" s="49"/>
      <c r="O502" s="49"/>
    </row>
    <row r="503" ht="28.5" customHeight="1">
      <c r="B503" s="106"/>
      <c r="C503" s="106"/>
      <c r="H503" s="49"/>
      <c r="I503" s="38"/>
      <c r="J503" s="38"/>
      <c r="L503" s="49"/>
      <c r="M503" s="49"/>
      <c r="N503" s="49"/>
      <c r="O503" s="49"/>
    </row>
    <row r="504" ht="28.5" customHeight="1">
      <c r="B504" s="106"/>
      <c r="C504" s="106"/>
      <c r="H504" s="49"/>
      <c r="I504" s="38"/>
      <c r="J504" s="38"/>
      <c r="L504" s="49"/>
      <c r="M504" s="49"/>
      <c r="N504" s="49"/>
      <c r="O504" s="49"/>
    </row>
    <row r="505" ht="28.5" customHeight="1">
      <c r="B505" s="106"/>
      <c r="C505" s="106"/>
      <c r="H505" s="49"/>
      <c r="I505" s="38"/>
      <c r="J505" s="38"/>
      <c r="L505" s="49"/>
      <c r="M505" s="49"/>
      <c r="N505" s="49"/>
      <c r="O505" s="49"/>
    </row>
    <row r="506" ht="28.5" customHeight="1">
      <c r="B506" s="106"/>
      <c r="C506" s="106"/>
      <c r="H506" s="49"/>
      <c r="I506" s="38"/>
      <c r="J506" s="38"/>
      <c r="L506" s="49"/>
      <c r="M506" s="49"/>
      <c r="N506" s="49"/>
      <c r="O506" s="49"/>
    </row>
    <row r="507" ht="28.5" customHeight="1">
      <c r="B507" s="106"/>
      <c r="C507" s="106"/>
      <c r="H507" s="49"/>
      <c r="I507" s="38"/>
      <c r="J507" s="38"/>
      <c r="L507" s="49"/>
      <c r="M507" s="49"/>
      <c r="N507" s="49"/>
      <c r="O507" s="49"/>
    </row>
    <row r="508" ht="28.5" customHeight="1">
      <c r="B508" s="106"/>
      <c r="C508" s="106"/>
      <c r="H508" s="49"/>
      <c r="I508" s="38"/>
      <c r="J508" s="38"/>
      <c r="L508" s="49"/>
      <c r="M508" s="49"/>
      <c r="N508" s="49"/>
      <c r="O508" s="49"/>
    </row>
    <row r="509" ht="28.5" customHeight="1">
      <c r="B509" s="106"/>
      <c r="C509" s="106"/>
      <c r="H509" s="49"/>
      <c r="I509" s="38"/>
      <c r="J509" s="38"/>
      <c r="L509" s="49"/>
      <c r="M509" s="49"/>
      <c r="N509" s="49"/>
      <c r="O509" s="49"/>
    </row>
    <row r="510" ht="28.5" customHeight="1">
      <c r="B510" s="106"/>
      <c r="C510" s="106"/>
      <c r="H510" s="49"/>
      <c r="I510" s="38"/>
      <c r="J510" s="38"/>
      <c r="L510" s="49"/>
      <c r="M510" s="49"/>
      <c r="N510" s="49"/>
      <c r="O510" s="49"/>
    </row>
    <row r="511" ht="28.5" customHeight="1">
      <c r="B511" s="106"/>
      <c r="C511" s="106"/>
      <c r="H511" s="49"/>
      <c r="I511" s="38"/>
      <c r="J511" s="38"/>
      <c r="L511" s="49"/>
      <c r="M511" s="49"/>
      <c r="N511" s="49"/>
      <c r="O511" s="49"/>
    </row>
    <row r="512" ht="28.5" customHeight="1">
      <c r="B512" s="106"/>
      <c r="C512" s="106"/>
      <c r="H512" s="49"/>
      <c r="I512" s="38"/>
      <c r="J512" s="38"/>
      <c r="L512" s="49"/>
      <c r="M512" s="49"/>
      <c r="N512" s="49"/>
      <c r="O512" s="49"/>
    </row>
    <row r="513" ht="28.5" customHeight="1">
      <c r="B513" s="106"/>
      <c r="C513" s="106"/>
      <c r="H513" s="49"/>
      <c r="I513" s="38"/>
      <c r="J513" s="38"/>
      <c r="L513" s="49"/>
      <c r="M513" s="49"/>
      <c r="N513" s="49"/>
      <c r="O513" s="49"/>
    </row>
    <row r="514" ht="28.5" customHeight="1">
      <c r="B514" s="106"/>
      <c r="C514" s="106"/>
      <c r="H514" s="49"/>
      <c r="I514" s="38"/>
      <c r="J514" s="38"/>
      <c r="L514" s="49"/>
      <c r="M514" s="49"/>
      <c r="N514" s="49"/>
      <c r="O514" s="49"/>
    </row>
    <row r="515" ht="28.5" customHeight="1">
      <c r="B515" s="106"/>
      <c r="C515" s="106"/>
      <c r="H515" s="49"/>
      <c r="I515" s="38"/>
      <c r="J515" s="38"/>
      <c r="L515" s="49"/>
      <c r="M515" s="49"/>
      <c r="N515" s="49"/>
      <c r="O515" s="49"/>
    </row>
    <row r="516" ht="28.5" customHeight="1">
      <c r="B516" s="106"/>
      <c r="C516" s="106"/>
      <c r="H516" s="49"/>
      <c r="I516" s="38"/>
      <c r="J516" s="38"/>
      <c r="L516" s="49"/>
      <c r="M516" s="49"/>
      <c r="N516" s="49"/>
      <c r="O516" s="49"/>
    </row>
    <row r="517" ht="28.5" customHeight="1">
      <c r="B517" s="106"/>
      <c r="C517" s="106"/>
      <c r="H517" s="49"/>
      <c r="I517" s="38"/>
      <c r="J517" s="38"/>
      <c r="L517" s="49"/>
      <c r="M517" s="49"/>
      <c r="N517" s="49"/>
      <c r="O517" s="49"/>
    </row>
    <row r="518" ht="28.5" customHeight="1">
      <c r="B518" s="106"/>
      <c r="C518" s="106"/>
      <c r="H518" s="49"/>
      <c r="I518" s="38"/>
      <c r="J518" s="38"/>
      <c r="L518" s="49"/>
      <c r="M518" s="49"/>
      <c r="N518" s="49"/>
      <c r="O518" s="49"/>
    </row>
    <row r="519" ht="28.5" customHeight="1">
      <c r="B519" s="106"/>
      <c r="C519" s="106"/>
      <c r="H519" s="49"/>
      <c r="I519" s="38"/>
      <c r="J519" s="38"/>
      <c r="L519" s="49"/>
      <c r="M519" s="49"/>
      <c r="N519" s="49"/>
      <c r="O519" s="49"/>
    </row>
    <row r="520" ht="28.5" customHeight="1">
      <c r="B520" s="106"/>
      <c r="C520" s="106"/>
      <c r="H520" s="49"/>
      <c r="I520" s="38"/>
      <c r="J520" s="38"/>
      <c r="L520" s="49"/>
      <c r="M520" s="49"/>
      <c r="N520" s="49"/>
      <c r="O520" s="49"/>
    </row>
    <row r="521" ht="28.5" customHeight="1">
      <c r="B521" s="106"/>
      <c r="C521" s="106"/>
      <c r="H521" s="49"/>
      <c r="I521" s="38"/>
      <c r="J521" s="38"/>
      <c r="L521" s="49"/>
      <c r="M521" s="49"/>
      <c r="N521" s="49"/>
      <c r="O521" s="49"/>
    </row>
    <row r="522" ht="28.5" customHeight="1">
      <c r="B522" s="106"/>
      <c r="C522" s="106"/>
      <c r="H522" s="49"/>
      <c r="I522" s="38"/>
      <c r="J522" s="38"/>
      <c r="L522" s="49"/>
      <c r="M522" s="49"/>
      <c r="N522" s="49"/>
      <c r="O522" s="49"/>
    </row>
    <row r="523" ht="28.5" customHeight="1">
      <c r="B523" s="106"/>
      <c r="C523" s="106"/>
      <c r="H523" s="49"/>
      <c r="I523" s="38"/>
      <c r="J523" s="38"/>
      <c r="L523" s="49"/>
      <c r="M523" s="49"/>
      <c r="N523" s="49"/>
      <c r="O523" s="49"/>
    </row>
    <row r="524" ht="28.5" customHeight="1">
      <c r="B524" s="106"/>
      <c r="C524" s="106"/>
      <c r="H524" s="49"/>
      <c r="I524" s="38"/>
      <c r="J524" s="38"/>
      <c r="L524" s="49"/>
      <c r="M524" s="49"/>
      <c r="N524" s="49"/>
      <c r="O524" s="49"/>
    </row>
    <row r="525" ht="28.5" customHeight="1">
      <c r="B525" s="106"/>
      <c r="C525" s="106"/>
      <c r="H525" s="49"/>
      <c r="I525" s="38"/>
      <c r="J525" s="38"/>
      <c r="L525" s="49"/>
      <c r="M525" s="49"/>
      <c r="N525" s="49"/>
      <c r="O525" s="49"/>
    </row>
    <row r="526" ht="28.5" customHeight="1">
      <c r="B526" s="106"/>
      <c r="C526" s="106"/>
      <c r="H526" s="49"/>
      <c r="I526" s="38"/>
      <c r="J526" s="38"/>
      <c r="L526" s="49"/>
      <c r="M526" s="49"/>
      <c r="N526" s="49"/>
      <c r="O526" s="49"/>
    </row>
    <row r="527" ht="28.5" customHeight="1">
      <c r="B527" s="106"/>
      <c r="C527" s="106"/>
      <c r="H527" s="49"/>
      <c r="I527" s="38"/>
      <c r="J527" s="38"/>
      <c r="L527" s="49"/>
      <c r="M527" s="49"/>
      <c r="N527" s="49"/>
      <c r="O527" s="49"/>
    </row>
    <row r="528" ht="28.5" customHeight="1">
      <c r="B528" s="106"/>
      <c r="C528" s="106"/>
      <c r="H528" s="49"/>
      <c r="I528" s="38"/>
      <c r="J528" s="38"/>
      <c r="L528" s="49"/>
      <c r="M528" s="49"/>
      <c r="N528" s="49"/>
      <c r="O528" s="49"/>
    </row>
    <row r="529" ht="28.5" customHeight="1">
      <c r="B529" s="106"/>
      <c r="C529" s="106"/>
      <c r="H529" s="49"/>
      <c r="I529" s="38"/>
      <c r="J529" s="38"/>
      <c r="L529" s="49"/>
      <c r="M529" s="49"/>
      <c r="N529" s="49"/>
      <c r="O529" s="49"/>
    </row>
    <row r="530" ht="28.5" customHeight="1">
      <c r="B530" s="106"/>
      <c r="C530" s="106"/>
      <c r="H530" s="49"/>
      <c r="I530" s="38"/>
      <c r="J530" s="38"/>
      <c r="L530" s="49"/>
      <c r="M530" s="49"/>
      <c r="N530" s="49"/>
      <c r="O530" s="49"/>
    </row>
    <row r="531" ht="28.5" customHeight="1">
      <c r="B531" s="106"/>
      <c r="C531" s="106"/>
      <c r="H531" s="49"/>
      <c r="I531" s="38"/>
      <c r="J531" s="38"/>
      <c r="L531" s="49"/>
      <c r="M531" s="49"/>
      <c r="N531" s="49"/>
      <c r="O531" s="49"/>
    </row>
    <row r="532" ht="28.5" customHeight="1">
      <c r="B532" s="106"/>
      <c r="C532" s="106"/>
      <c r="H532" s="49"/>
      <c r="I532" s="38"/>
      <c r="J532" s="38"/>
      <c r="L532" s="49"/>
      <c r="M532" s="49"/>
      <c r="N532" s="49"/>
      <c r="O532" s="49"/>
    </row>
    <row r="533" ht="28.5" customHeight="1">
      <c r="B533" s="106"/>
      <c r="C533" s="106"/>
      <c r="H533" s="49"/>
      <c r="I533" s="38"/>
      <c r="J533" s="38"/>
      <c r="L533" s="49"/>
      <c r="M533" s="49"/>
      <c r="N533" s="49"/>
      <c r="O533" s="49"/>
    </row>
    <row r="534" ht="28.5" customHeight="1">
      <c r="B534" s="106"/>
      <c r="C534" s="106"/>
      <c r="H534" s="49"/>
      <c r="I534" s="38"/>
      <c r="J534" s="38"/>
      <c r="L534" s="49"/>
      <c r="M534" s="49"/>
      <c r="N534" s="49"/>
      <c r="O534" s="49"/>
    </row>
    <row r="535" ht="28.5" customHeight="1">
      <c r="B535" s="106"/>
      <c r="C535" s="106"/>
      <c r="H535" s="49"/>
      <c r="I535" s="38"/>
      <c r="J535" s="38"/>
      <c r="L535" s="49"/>
      <c r="M535" s="49"/>
      <c r="N535" s="49"/>
      <c r="O535" s="49"/>
    </row>
    <row r="536" ht="28.5" customHeight="1">
      <c r="B536" s="106"/>
      <c r="C536" s="106"/>
      <c r="H536" s="49"/>
      <c r="I536" s="38"/>
      <c r="J536" s="38"/>
      <c r="L536" s="49"/>
      <c r="M536" s="49"/>
      <c r="N536" s="49"/>
      <c r="O536" s="49"/>
    </row>
    <row r="537" ht="28.5" customHeight="1">
      <c r="B537" s="106"/>
      <c r="C537" s="106"/>
      <c r="H537" s="49"/>
      <c r="I537" s="38"/>
      <c r="J537" s="38"/>
      <c r="L537" s="49"/>
      <c r="M537" s="49"/>
      <c r="N537" s="49"/>
      <c r="O537" s="49"/>
    </row>
    <row r="538" ht="28.5" customHeight="1">
      <c r="B538" s="106"/>
      <c r="C538" s="106"/>
      <c r="H538" s="49"/>
      <c r="I538" s="38"/>
      <c r="J538" s="38"/>
      <c r="L538" s="49"/>
      <c r="M538" s="49"/>
      <c r="N538" s="49"/>
      <c r="O538" s="49"/>
    </row>
    <row r="539" ht="28.5" customHeight="1">
      <c r="B539" s="106"/>
      <c r="C539" s="106"/>
      <c r="H539" s="49"/>
      <c r="I539" s="38"/>
      <c r="J539" s="38"/>
      <c r="L539" s="49"/>
      <c r="M539" s="49"/>
      <c r="N539" s="49"/>
      <c r="O539" s="49"/>
    </row>
    <row r="540" ht="28.5" customHeight="1">
      <c r="B540" s="106"/>
      <c r="C540" s="106"/>
      <c r="H540" s="49"/>
      <c r="I540" s="38"/>
      <c r="J540" s="38"/>
      <c r="L540" s="49"/>
      <c r="M540" s="49"/>
      <c r="N540" s="49"/>
      <c r="O540" s="49"/>
    </row>
    <row r="541" ht="28.5" customHeight="1">
      <c r="B541" s="106"/>
      <c r="C541" s="106"/>
      <c r="H541" s="49"/>
      <c r="I541" s="38"/>
      <c r="J541" s="38"/>
      <c r="L541" s="49"/>
      <c r="M541" s="49"/>
      <c r="N541" s="49"/>
      <c r="O541" s="49"/>
    </row>
    <row r="542" ht="28.5" customHeight="1">
      <c r="B542" s="106"/>
      <c r="C542" s="106"/>
      <c r="H542" s="49"/>
      <c r="I542" s="38"/>
      <c r="J542" s="38"/>
      <c r="L542" s="49"/>
      <c r="M542" s="49"/>
      <c r="N542" s="49"/>
      <c r="O542" s="49"/>
    </row>
    <row r="543" ht="28.5" customHeight="1">
      <c r="B543" s="106"/>
      <c r="C543" s="106"/>
      <c r="H543" s="49"/>
      <c r="I543" s="38"/>
      <c r="J543" s="38"/>
      <c r="L543" s="49"/>
      <c r="M543" s="49"/>
      <c r="N543" s="49"/>
      <c r="O543" s="49"/>
    </row>
    <row r="544" ht="28.5" customHeight="1">
      <c r="B544" s="106"/>
      <c r="C544" s="106"/>
      <c r="H544" s="49"/>
      <c r="I544" s="38"/>
      <c r="J544" s="38"/>
      <c r="L544" s="49"/>
      <c r="M544" s="49"/>
      <c r="N544" s="49"/>
      <c r="O544" s="49"/>
    </row>
    <row r="545" ht="28.5" customHeight="1">
      <c r="B545" s="106"/>
      <c r="C545" s="106"/>
      <c r="H545" s="49"/>
      <c r="I545" s="38"/>
      <c r="J545" s="38"/>
      <c r="L545" s="49"/>
      <c r="M545" s="49"/>
      <c r="N545" s="49"/>
      <c r="O545" s="49"/>
    </row>
    <row r="546" ht="28.5" customHeight="1">
      <c r="B546" s="106"/>
      <c r="C546" s="106"/>
      <c r="H546" s="49"/>
      <c r="I546" s="38"/>
      <c r="J546" s="38"/>
      <c r="L546" s="49"/>
      <c r="M546" s="49"/>
      <c r="N546" s="49"/>
      <c r="O546" s="49"/>
    </row>
    <row r="547" ht="28.5" customHeight="1">
      <c r="B547" s="106"/>
      <c r="C547" s="106"/>
      <c r="H547" s="49"/>
      <c r="I547" s="38"/>
      <c r="J547" s="38"/>
      <c r="L547" s="49"/>
      <c r="M547" s="49"/>
      <c r="N547" s="49"/>
      <c r="O547" s="49"/>
    </row>
    <row r="548" ht="28.5" customHeight="1">
      <c r="B548" s="106"/>
      <c r="C548" s="106"/>
      <c r="H548" s="49"/>
      <c r="I548" s="38"/>
      <c r="J548" s="38"/>
      <c r="L548" s="49"/>
      <c r="M548" s="49"/>
      <c r="N548" s="49"/>
      <c r="O548" s="49"/>
    </row>
    <row r="549" ht="28.5" customHeight="1">
      <c r="B549" s="106"/>
      <c r="C549" s="106"/>
      <c r="H549" s="49"/>
      <c r="I549" s="38"/>
      <c r="J549" s="38"/>
      <c r="L549" s="49"/>
      <c r="M549" s="49"/>
      <c r="N549" s="49"/>
      <c r="O549" s="49"/>
    </row>
    <row r="550" ht="28.5" customHeight="1">
      <c r="B550" s="106"/>
      <c r="C550" s="106"/>
      <c r="H550" s="49"/>
      <c r="I550" s="38"/>
      <c r="J550" s="38"/>
      <c r="L550" s="49"/>
      <c r="M550" s="49"/>
      <c r="N550" s="49"/>
      <c r="O550" s="49"/>
    </row>
    <row r="551" ht="28.5" customHeight="1">
      <c r="B551" s="106"/>
      <c r="C551" s="106"/>
      <c r="H551" s="49"/>
      <c r="I551" s="38"/>
      <c r="J551" s="38"/>
      <c r="L551" s="49"/>
      <c r="M551" s="49"/>
      <c r="N551" s="49"/>
      <c r="O551" s="49"/>
    </row>
    <row r="552" ht="28.5" customHeight="1">
      <c r="B552" s="106"/>
      <c r="C552" s="106"/>
      <c r="H552" s="49"/>
      <c r="I552" s="38"/>
      <c r="J552" s="38"/>
      <c r="L552" s="49"/>
      <c r="M552" s="49"/>
      <c r="N552" s="49"/>
      <c r="O552" s="49"/>
    </row>
    <row r="553" ht="28.5" customHeight="1">
      <c r="B553" s="106"/>
      <c r="C553" s="106"/>
      <c r="H553" s="49"/>
      <c r="I553" s="38"/>
      <c r="J553" s="38"/>
      <c r="L553" s="49"/>
      <c r="M553" s="49"/>
      <c r="N553" s="49"/>
      <c r="O553" s="49"/>
    </row>
    <row r="554" ht="28.5" customHeight="1">
      <c r="B554" s="106"/>
      <c r="C554" s="106"/>
      <c r="H554" s="49"/>
      <c r="I554" s="38"/>
      <c r="J554" s="38"/>
      <c r="L554" s="49"/>
      <c r="M554" s="49"/>
      <c r="N554" s="49"/>
      <c r="O554" s="49"/>
    </row>
    <row r="555" ht="28.5" customHeight="1">
      <c r="B555" s="106"/>
      <c r="C555" s="106"/>
      <c r="H555" s="49"/>
      <c r="I555" s="38"/>
      <c r="J555" s="38"/>
      <c r="L555" s="49"/>
      <c r="M555" s="49"/>
      <c r="N555" s="49"/>
      <c r="O555" s="49"/>
    </row>
    <row r="556" ht="28.5" customHeight="1">
      <c r="B556" s="106"/>
      <c r="C556" s="106"/>
      <c r="H556" s="49"/>
      <c r="I556" s="38"/>
      <c r="J556" s="38"/>
      <c r="L556" s="49"/>
      <c r="M556" s="49"/>
      <c r="N556" s="49"/>
      <c r="O556" s="49"/>
    </row>
    <row r="557" ht="28.5" customHeight="1">
      <c r="B557" s="106"/>
      <c r="C557" s="106"/>
      <c r="H557" s="49"/>
      <c r="I557" s="38"/>
      <c r="J557" s="38"/>
      <c r="L557" s="49"/>
      <c r="M557" s="49"/>
      <c r="N557" s="49"/>
      <c r="O557" s="49"/>
    </row>
    <row r="558" ht="28.5" customHeight="1">
      <c r="B558" s="106"/>
      <c r="C558" s="106"/>
      <c r="H558" s="49"/>
      <c r="I558" s="38"/>
      <c r="J558" s="38"/>
      <c r="L558" s="49"/>
      <c r="M558" s="49"/>
      <c r="N558" s="49"/>
      <c r="O558" s="49"/>
    </row>
    <row r="559" ht="28.5" customHeight="1">
      <c r="B559" s="106"/>
      <c r="C559" s="106"/>
      <c r="H559" s="49"/>
      <c r="I559" s="38"/>
      <c r="J559" s="38"/>
      <c r="L559" s="49"/>
      <c r="M559" s="49"/>
      <c r="N559" s="49"/>
      <c r="O559" s="49"/>
    </row>
    <row r="560" ht="28.5" customHeight="1">
      <c r="B560" s="106"/>
      <c r="C560" s="106"/>
      <c r="H560" s="49"/>
      <c r="I560" s="38"/>
      <c r="J560" s="38"/>
      <c r="L560" s="49"/>
      <c r="M560" s="49"/>
      <c r="N560" s="49"/>
      <c r="O560" s="49"/>
    </row>
    <row r="561" ht="28.5" customHeight="1">
      <c r="B561" s="106"/>
      <c r="C561" s="106"/>
      <c r="H561" s="49"/>
      <c r="I561" s="38"/>
      <c r="J561" s="38"/>
      <c r="L561" s="49"/>
      <c r="M561" s="49"/>
      <c r="N561" s="49"/>
      <c r="O561" s="49"/>
    </row>
    <row r="562" ht="28.5" customHeight="1">
      <c r="B562" s="106"/>
      <c r="C562" s="106"/>
      <c r="H562" s="49"/>
      <c r="I562" s="38"/>
      <c r="J562" s="38"/>
      <c r="L562" s="49"/>
      <c r="M562" s="49"/>
      <c r="N562" s="49"/>
      <c r="O562" s="49"/>
    </row>
    <row r="563" ht="28.5" customHeight="1">
      <c r="B563" s="106"/>
      <c r="C563" s="106"/>
      <c r="H563" s="49"/>
      <c r="I563" s="38"/>
      <c r="J563" s="38"/>
      <c r="L563" s="49"/>
      <c r="M563" s="49"/>
      <c r="N563" s="49"/>
      <c r="O563" s="49"/>
    </row>
    <row r="564" ht="28.5" customHeight="1">
      <c r="B564" s="106"/>
      <c r="C564" s="106"/>
      <c r="H564" s="49"/>
      <c r="I564" s="38"/>
      <c r="J564" s="38"/>
      <c r="L564" s="49"/>
      <c r="M564" s="49"/>
      <c r="N564" s="49"/>
      <c r="O564" s="49"/>
    </row>
    <row r="565" ht="28.5" customHeight="1">
      <c r="B565" s="106"/>
      <c r="C565" s="106"/>
      <c r="H565" s="49"/>
      <c r="I565" s="38"/>
      <c r="J565" s="38"/>
      <c r="L565" s="49"/>
      <c r="M565" s="49"/>
      <c r="N565" s="49"/>
      <c r="O565" s="49"/>
    </row>
    <row r="566" ht="28.5" customHeight="1">
      <c r="B566" s="106"/>
      <c r="C566" s="106"/>
      <c r="H566" s="49"/>
      <c r="I566" s="38"/>
      <c r="J566" s="38"/>
      <c r="L566" s="49"/>
      <c r="M566" s="49"/>
      <c r="N566" s="49"/>
      <c r="O566" s="49"/>
    </row>
    <row r="567" ht="28.5" customHeight="1">
      <c r="B567" s="106"/>
      <c r="C567" s="106"/>
      <c r="H567" s="49"/>
      <c r="I567" s="38"/>
      <c r="J567" s="38"/>
      <c r="L567" s="49"/>
      <c r="M567" s="49"/>
      <c r="N567" s="49"/>
      <c r="O567" s="49"/>
    </row>
    <row r="568" ht="28.5" customHeight="1">
      <c r="B568" s="106"/>
      <c r="C568" s="106"/>
      <c r="H568" s="49"/>
      <c r="I568" s="38"/>
      <c r="J568" s="38"/>
      <c r="L568" s="49"/>
      <c r="M568" s="49"/>
      <c r="N568" s="49"/>
      <c r="O568" s="49"/>
    </row>
    <row r="569" ht="28.5" customHeight="1">
      <c r="B569" s="106"/>
      <c r="C569" s="106"/>
      <c r="H569" s="49"/>
      <c r="I569" s="38"/>
      <c r="J569" s="38"/>
      <c r="L569" s="49"/>
      <c r="M569" s="49"/>
      <c r="N569" s="49"/>
      <c r="O569" s="49"/>
    </row>
    <row r="570" ht="28.5" customHeight="1">
      <c r="B570" s="106"/>
      <c r="C570" s="106"/>
      <c r="H570" s="49"/>
      <c r="I570" s="38"/>
      <c r="J570" s="38"/>
      <c r="L570" s="49"/>
      <c r="M570" s="49"/>
      <c r="N570" s="49"/>
      <c r="O570" s="49"/>
    </row>
    <row r="571" ht="28.5" customHeight="1">
      <c r="B571" s="106"/>
      <c r="C571" s="106"/>
      <c r="H571" s="49"/>
      <c r="I571" s="38"/>
      <c r="J571" s="38"/>
      <c r="L571" s="49"/>
      <c r="M571" s="49"/>
      <c r="N571" s="49"/>
      <c r="O571" s="49"/>
    </row>
    <row r="572" ht="28.5" customHeight="1">
      <c r="B572" s="106"/>
      <c r="C572" s="106"/>
      <c r="H572" s="49"/>
      <c r="I572" s="38"/>
      <c r="J572" s="38"/>
      <c r="L572" s="49"/>
      <c r="M572" s="49"/>
      <c r="N572" s="49"/>
      <c r="O572" s="49"/>
    </row>
    <row r="573" ht="28.5" customHeight="1">
      <c r="B573" s="106"/>
      <c r="C573" s="106"/>
      <c r="H573" s="49"/>
      <c r="I573" s="38"/>
      <c r="J573" s="38"/>
      <c r="L573" s="49"/>
      <c r="M573" s="49"/>
      <c r="N573" s="49"/>
      <c r="O573" s="49"/>
    </row>
    <row r="574" ht="28.5" customHeight="1">
      <c r="B574" s="106"/>
      <c r="C574" s="106"/>
      <c r="H574" s="49"/>
      <c r="I574" s="38"/>
      <c r="J574" s="38"/>
      <c r="L574" s="49"/>
      <c r="M574" s="49"/>
      <c r="N574" s="49"/>
      <c r="O574" s="49"/>
    </row>
    <row r="575" ht="28.5" customHeight="1">
      <c r="B575" s="106"/>
      <c r="C575" s="106"/>
      <c r="H575" s="49"/>
      <c r="I575" s="38"/>
      <c r="J575" s="38"/>
      <c r="L575" s="49"/>
      <c r="M575" s="49"/>
      <c r="N575" s="49"/>
      <c r="O575" s="49"/>
    </row>
    <row r="576" ht="28.5" customHeight="1">
      <c r="B576" s="106"/>
      <c r="C576" s="106"/>
      <c r="H576" s="49"/>
      <c r="I576" s="38"/>
      <c r="J576" s="38"/>
      <c r="L576" s="49"/>
      <c r="M576" s="49"/>
      <c r="N576" s="49"/>
      <c r="O576" s="49"/>
    </row>
    <row r="577" ht="28.5" customHeight="1">
      <c r="B577" s="106"/>
      <c r="C577" s="106"/>
      <c r="H577" s="49"/>
      <c r="I577" s="38"/>
      <c r="J577" s="38"/>
      <c r="L577" s="49"/>
      <c r="M577" s="49"/>
      <c r="N577" s="49"/>
      <c r="O577" s="49"/>
    </row>
    <row r="578" ht="28.5" customHeight="1">
      <c r="B578" s="106"/>
      <c r="C578" s="106"/>
      <c r="H578" s="49"/>
      <c r="I578" s="38"/>
      <c r="J578" s="38"/>
      <c r="L578" s="49"/>
      <c r="M578" s="49"/>
      <c r="N578" s="49"/>
      <c r="O578" s="49"/>
    </row>
    <row r="579" ht="28.5" customHeight="1">
      <c r="B579" s="106"/>
      <c r="C579" s="106"/>
      <c r="H579" s="49"/>
      <c r="I579" s="38"/>
      <c r="J579" s="38"/>
      <c r="L579" s="49"/>
      <c r="M579" s="49"/>
      <c r="N579" s="49"/>
      <c r="O579" s="49"/>
    </row>
    <row r="580" ht="28.5" customHeight="1">
      <c r="B580" s="106"/>
      <c r="C580" s="106"/>
      <c r="H580" s="49"/>
      <c r="I580" s="38"/>
      <c r="J580" s="38"/>
      <c r="L580" s="49"/>
      <c r="M580" s="49"/>
      <c r="N580" s="49"/>
      <c r="O580" s="49"/>
    </row>
    <row r="581" ht="28.5" customHeight="1">
      <c r="B581" s="106"/>
      <c r="C581" s="106"/>
      <c r="H581" s="49"/>
      <c r="I581" s="38"/>
      <c r="J581" s="38"/>
      <c r="L581" s="49"/>
      <c r="M581" s="49"/>
      <c r="N581" s="49"/>
      <c r="O581" s="49"/>
    </row>
    <row r="582" ht="28.5" customHeight="1">
      <c r="B582" s="106"/>
      <c r="C582" s="106"/>
      <c r="H582" s="49"/>
      <c r="I582" s="38"/>
      <c r="J582" s="38"/>
      <c r="L582" s="49"/>
      <c r="M582" s="49"/>
      <c r="N582" s="49"/>
      <c r="O582" s="49"/>
    </row>
    <row r="583" ht="28.5" customHeight="1">
      <c r="B583" s="106"/>
      <c r="C583" s="106"/>
      <c r="H583" s="49"/>
      <c r="I583" s="38"/>
      <c r="J583" s="38"/>
      <c r="L583" s="49"/>
      <c r="M583" s="49"/>
      <c r="N583" s="49"/>
      <c r="O583" s="49"/>
    </row>
    <row r="584" ht="28.5" customHeight="1">
      <c r="B584" s="106"/>
      <c r="C584" s="106"/>
      <c r="H584" s="49"/>
      <c r="I584" s="38"/>
      <c r="J584" s="38"/>
      <c r="L584" s="49"/>
      <c r="M584" s="49"/>
      <c r="N584" s="49"/>
      <c r="O584" s="49"/>
    </row>
    <row r="585" ht="28.5" customHeight="1">
      <c r="B585" s="106"/>
      <c r="C585" s="106"/>
      <c r="H585" s="49"/>
      <c r="I585" s="38"/>
      <c r="J585" s="38"/>
      <c r="L585" s="49"/>
      <c r="M585" s="49"/>
      <c r="N585" s="49"/>
      <c r="O585" s="49"/>
    </row>
    <row r="586" ht="28.5" customHeight="1">
      <c r="B586" s="106"/>
      <c r="C586" s="106"/>
      <c r="H586" s="49"/>
      <c r="I586" s="38"/>
      <c r="J586" s="38"/>
      <c r="L586" s="49"/>
      <c r="M586" s="49"/>
      <c r="N586" s="49"/>
      <c r="O586" s="49"/>
    </row>
    <row r="587" ht="28.5" customHeight="1">
      <c r="B587" s="106"/>
      <c r="C587" s="106"/>
      <c r="H587" s="49"/>
      <c r="I587" s="38"/>
      <c r="J587" s="38"/>
      <c r="L587" s="49"/>
      <c r="M587" s="49"/>
      <c r="N587" s="49"/>
      <c r="O587" s="49"/>
    </row>
    <row r="588" ht="28.5" customHeight="1">
      <c r="B588" s="106"/>
      <c r="C588" s="106"/>
      <c r="H588" s="49"/>
      <c r="I588" s="38"/>
      <c r="J588" s="38"/>
      <c r="L588" s="49"/>
      <c r="M588" s="49"/>
      <c r="N588" s="49"/>
      <c r="O588" s="49"/>
    </row>
    <row r="589" ht="28.5" customHeight="1">
      <c r="B589" s="106"/>
      <c r="C589" s="106"/>
      <c r="H589" s="49"/>
      <c r="I589" s="38"/>
      <c r="J589" s="38"/>
      <c r="L589" s="49"/>
      <c r="M589" s="49"/>
      <c r="N589" s="49"/>
      <c r="O589" s="49"/>
    </row>
    <row r="590" ht="28.5" customHeight="1">
      <c r="B590" s="106"/>
      <c r="C590" s="106"/>
      <c r="H590" s="49"/>
      <c r="I590" s="38"/>
      <c r="J590" s="38"/>
      <c r="L590" s="49"/>
      <c r="M590" s="49"/>
      <c r="N590" s="49"/>
      <c r="O590" s="49"/>
    </row>
    <row r="591" ht="28.5" customHeight="1">
      <c r="B591" s="106"/>
      <c r="C591" s="106"/>
      <c r="H591" s="49"/>
      <c r="I591" s="38"/>
      <c r="J591" s="38"/>
      <c r="L591" s="49"/>
      <c r="M591" s="49"/>
      <c r="N591" s="49"/>
      <c r="O591" s="49"/>
    </row>
    <row r="592" ht="28.5" customHeight="1">
      <c r="B592" s="106"/>
      <c r="C592" s="106"/>
      <c r="H592" s="49"/>
      <c r="I592" s="38"/>
      <c r="J592" s="38"/>
      <c r="L592" s="49"/>
      <c r="M592" s="49"/>
      <c r="N592" s="49"/>
      <c r="O592" s="49"/>
    </row>
    <row r="593" ht="28.5" customHeight="1">
      <c r="B593" s="106"/>
      <c r="C593" s="106"/>
      <c r="H593" s="49"/>
      <c r="I593" s="38"/>
      <c r="J593" s="38"/>
      <c r="L593" s="49"/>
      <c r="M593" s="49"/>
      <c r="N593" s="49"/>
      <c r="O593" s="49"/>
    </row>
    <row r="594" ht="28.5" customHeight="1">
      <c r="B594" s="106"/>
      <c r="C594" s="106"/>
      <c r="H594" s="49"/>
      <c r="I594" s="38"/>
      <c r="J594" s="38"/>
      <c r="L594" s="49"/>
      <c r="M594" s="49"/>
      <c r="N594" s="49"/>
      <c r="O594" s="49"/>
    </row>
    <row r="595" ht="28.5" customHeight="1">
      <c r="B595" s="106"/>
      <c r="C595" s="106"/>
      <c r="H595" s="49"/>
      <c r="I595" s="38"/>
      <c r="J595" s="38"/>
      <c r="L595" s="49"/>
      <c r="M595" s="49"/>
      <c r="N595" s="49"/>
      <c r="O595" s="49"/>
    </row>
    <row r="596" ht="28.5" customHeight="1">
      <c r="B596" s="106"/>
      <c r="C596" s="106"/>
      <c r="H596" s="49"/>
      <c r="I596" s="38"/>
      <c r="J596" s="38"/>
      <c r="L596" s="49"/>
      <c r="M596" s="49"/>
      <c r="N596" s="49"/>
      <c r="O596" s="49"/>
    </row>
    <row r="597" ht="28.5" customHeight="1">
      <c r="B597" s="106"/>
      <c r="C597" s="106"/>
      <c r="H597" s="49"/>
      <c r="I597" s="38"/>
      <c r="J597" s="38"/>
      <c r="L597" s="49"/>
      <c r="M597" s="49"/>
      <c r="N597" s="49"/>
      <c r="O597" s="49"/>
    </row>
    <row r="598" ht="28.5" customHeight="1">
      <c r="B598" s="106"/>
      <c r="C598" s="106"/>
      <c r="H598" s="49"/>
      <c r="I598" s="38"/>
      <c r="J598" s="38"/>
      <c r="L598" s="49"/>
      <c r="M598" s="49"/>
      <c r="N598" s="49"/>
      <c r="O598" s="49"/>
    </row>
    <row r="599" ht="28.5" customHeight="1">
      <c r="B599" s="106"/>
      <c r="C599" s="106"/>
      <c r="H599" s="49"/>
      <c r="I599" s="38"/>
      <c r="J599" s="38"/>
      <c r="L599" s="49"/>
      <c r="M599" s="49"/>
      <c r="N599" s="49"/>
      <c r="O599" s="49"/>
    </row>
    <row r="600" ht="28.5" customHeight="1">
      <c r="B600" s="106"/>
      <c r="C600" s="106"/>
      <c r="H600" s="49"/>
      <c r="I600" s="38"/>
      <c r="J600" s="38"/>
      <c r="L600" s="49"/>
      <c r="M600" s="49"/>
      <c r="N600" s="49"/>
      <c r="O600" s="49"/>
    </row>
    <row r="601" ht="28.5" customHeight="1">
      <c r="B601" s="106"/>
      <c r="C601" s="106"/>
      <c r="H601" s="49"/>
      <c r="I601" s="38"/>
      <c r="J601" s="38"/>
      <c r="L601" s="49"/>
      <c r="M601" s="49"/>
      <c r="N601" s="49"/>
      <c r="O601" s="49"/>
    </row>
    <row r="602" ht="28.5" customHeight="1">
      <c r="B602" s="106"/>
      <c r="C602" s="106"/>
      <c r="H602" s="49"/>
      <c r="I602" s="38"/>
      <c r="J602" s="38"/>
      <c r="L602" s="49"/>
      <c r="M602" s="49"/>
      <c r="N602" s="49"/>
      <c r="O602" s="49"/>
    </row>
    <row r="603" ht="28.5" customHeight="1">
      <c r="B603" s="106"/>
      <c r="C603" s="106"/>
      <c r="H603" s="49"/>
      <c r="I603" s="38"/>
      <c r="J603" s="38"/>
      <c r="L603" s="49"/>
      <c r="M603" s="49"/>
      <c r="N603" s="49"/>
      <c r="O603" s="49"/>
    </row>
    <row r="604" ht="28.5" customHeight="1">
      <c r="B604" s="106"/>
      <c r="C604" s="106"/>
      <c r="H604" s="49"/>
      <c r="I604" s="38"/>
      <c r="J604" s="38"/>
      <c r="L604" s="49"/>
      <c r="M604" s="49"/>
      <c r="N604" s="49"/>
      <c r="O604" s="49"/>
    </row>
    <row r="605" ht="28.5" customHeight="1">
      <c r="B605" s="106"/>
      <c r="C605" s="106"/>
      <c r="H605" s="49"/>
      <c r="I605" s="38"/>
      <c r="J605" s="38"/>
      <c r="L605" s="49"/>
      <c r="M605" s="49"/>
      <c r="N605" s="49"/>
      <c r="O605" s="49"/>
    </row>
    <row r="606" ht="28.5" customHeight="1">
      <c r="B606" s="106"/>
      <c r="C606" s="106"/>
      <c r="H606" s="49"/>
      <c r="I606" s="38"/>
      <c r="J606" s="38"/>
      <c r="L606" s="49"/>
      <c r="M606" s="49"/>
      <c r="N606" s="49"/>
      <c r="O606" s="49"/>
    </row>
    <row r="607" ht="28.5" customHeight="1">
      <c r="B607" s="106"/>
      <c r="C607" s="106"/>
      <c r="H607" s="49"/>
      <c r="I607" s="38"/>
      <c r="J607" s="38"/>
      <c r="L607" s="49"/>
      <c r="M607" s="49"/>
      <c r="N607" s="49"/>
      <c r="O607" s="49"/>
    </row>
    <row r="608" ht="28.5" customHeight="1">
      <c r="B608" s="106"/>
      <c r="C608" s="106"/>
      <c r="H608" s="49"/>
      <c r="I608" s="38"/>
      <c r="J608" s="38"/>
      <c r="L608" s="49"/>
      <c r="M608" s="49"/>
      <c r="N608" s="49"/>
      <c r="O608" s="49"/>
    </row>
    <row r="609" ht="28.5" customHeight="1">
      <c r="B609" s="106"/>
      <c r="C609" s="106"/>
      <c r="H609" s="49"/>
      <c r="I609" s="38"/>
      <c r="J609" s="38"/>
      <c r="L609" s="49"/>
      <c r="M609" s="49"/>
      <c r="N609" s="49"/>
      <c r="O609" s="49"/>
    </row>
    <row r="610" ht="28.5" customHeight="1">
      <c r="B610" s="106"/>
      <c r="C610" s="106"/>
      <c r="H610" s="49"/>
      <c r="I610" s="38"/>
      <c r="J610" s="38"/>
      <c r="L610" s="49"/>
      <c r="M610" s="49"/>
      <c r="N610" s="49"/>
      <c r="O610" s="49"/>
    </row>
    <row r="611" ht="28.5" customHeight="1">
      <c r="B611" s="106"/>
      <c r="C611" s="106"/>
      <c r="H611" s="49"/>
      <c r="I611" s="38"/>
      <c r="J611" s="38"/>
      <c r="L611" s="49"/>
      <c r="M611" s="49"/>
      <c r="N611" s="49"/>
      <c r="O611" s="49"/>
    </row>
    <row r="612" ht="28.5" customHeight="1">
      <c r="B612" s="106"/>
      <c r="C612" s="106"/>
      <c r="H612" s="49"/>
      <c r="I612" s="38"/>
      <c r="J612" s="38"/>
      <c r="L612" s="49"/>
      <c r="M612" s="49"/>
      <c r="N612" s="49"/>
      <c r="O612" s="49"/>
    </row>
    <row r="613" ht="28.5" customHeight="1">
      <c r="B613" s="106"/>
      <c r="C613" s="106"/>
      <c r="H613" s="49"/>
      <c r="I613" s="38"/>
      <c r="J613" s="38"/>
      <c r="L613" s="49"/>
      <c r="M613" s="49"/>
      <c r="N613" s="49"/>
      <c r="O613" s="49"/>
    </row>
    <row r="614" ht="28.5" customHeight="1">
      <c r="B614" s="106"/>
      <c r="C614" s="106"/>
      <c r="H614" s="49"/>
      <c r="I614" s="38"/>
      <c r="J614" s="38"/>
      <c r="L614" s="49"/>
      <c r="M614" s="49"/>
      <c r="N614" s="49"/>
      <c r="O614" s="49"/>
    </row>
    <row r="615" ht="28.5" customHeight="1">
      <c r="B615" s="106"/>
      <c r="C615" s="106"/>
      <c r="H615" s="49"/>
      <c r="I615" s="38"/>
      <c r="J615" s="38"/>
      <c r="L615" s="49"/>
      <c r="M615" s="49"/>
      <c r="N615" s="49"/>
      <c r="O615" s="49"/>
    </row>
    <row r="616" ht="28.5" customHeight="1">
      <c r="B616" s="106"/>
      <c r="C616" s="106"/>
      <c r="H616" s="49"/>
      <c r="I616" s="38"/>
      <c r="J616" s="38"/>
      <c r="L616" s="49"/>
      <c r="M616" s="49"/>
      <c r="N616" s="49"/>
      <c r="O616" s="49"/>
    </row>
    <row r="617" ht="28.5" customHeight="1">
      <c r="B617" s="106"/>
      <c r="C617" s="106"/>
      <c r="H617" s="49"/>
      <c r="I617" s="38"/>
      <c r="J617" s="38"/>
      <c r="L617" s="49"/>
      <c r="M617" s="49"/>
      <c r="N617" s="49"/>
      <c r="O617" s="49"/>
    </row>
    <row r="618" ht="28.5" customHeight="1">
      <c r="B618" s="106"/>
      <c r="C618" s="106"/>
      <c r="H618" s="49"/>
      <c r="I618" s="38"/>
      <c r="J618" s="38"/>
      <c r="L618" s="49"/>
      <c r="M618" s="49"/>
      <c r="N618" s="49"/>
      <c r="O618" s="49"/>
    </row>
    <row r="619" ht="28.5" customHeight="1">
      <c r="B619" s="106"/>
      <c r="C619" s="106"/>
      <c r="H619" s="49"/>
      <c r="I619" s="38"/>
      <c r="J619" s="38"/>
      <c r="L619" s="49"/>
      <c r="M619" s="49"/>
      <c r="N619" s="49"/>
      <c r="O619" s="49"/>
    </row>
    <row r="620" ht="28.5" customHeight="1">
      <c r="B620" s="106"/>
      <c r="C620" s="106"/>
      <c r="H620" s="49"/>
      <c r="I620" s="38"/>
      <c r="J620" s="38"/>
      <c r="L620" s="49"/>
      <c r="M620" s="49"/>
      <c r="N620" s="49"/>
      <c r="O620" s="49"/>
    </row>
    <row r="621" ht="28.5" customHeight="1">
      <c r="B621" s="106"/>
      <c r="C621" s="106"/>
      <c r="H621" s="49"/>
      <c r="I621" s="38"/>
      <c r="J621" s="38"/>
      <c r="L621" s="49"/>
      <c r="M621" s="49"/>
      <c r="N621" s="49"/>
      <c r="O621" s="49"/>
    </row>
    <row r="622" ht="28.5" customHeight="1">
      <c r="B622" s="106"/>
      <c r="C622" s="106"/>
      <c r="H622" s="49"/>
      <c r="I622" s="38"/>
      <c r="J622" s="38"/>
      <c r="L622" s="49"/>
      <c r="M622" s="49"/>
      <c r="N622" s="49"/>
      <c r="O622" s="49"/>
    </row>
    <row r="623" ht="28.5" customHeight="1">
      <c r="B623" s="106"/>
      <c r="C623" s="106"/>
      <c r="H623" s="49"/>
      <c r="I623" s="38"/>
      <c r="J623" s="38"/>
      <c r="L623" s="49"/>
      <c r="M623" s="49"/>
      <c r="N623" s="49"/>
      <c r="O623" s="49"/>
    </row>
    <row r="624" ht="28.5" customHeight="1">
      <c r="B624" s="106"/>
      <c r="C624" s="106"/>
      <c r="H624" s="49"/>
      <c r="I624" s="38"/>
      <c r="J624" s="38"/>
      <c r="L624" s="49"/>
      <c r="M624" s="49"/>
      <c r="N624" s="49"/>
      <c r="O624" s="49"/>
    </row>
    <row r="625" ht="28.5" customHeight="1">
      <c r="B625" s="106"/>
      <c r="C625" s="106"/>
      <c r="H625" s="49"/>
      <c r="I625" s="38"/>
      <c r="J625" s="38"/>
      <c r="L625" s="49"/>
      <c r="M625" s="49"/>
      <c r="N625" s="49"/>
      <c r="O625" s="49"/>
    </row>
    <row r="626" ht="28.5" customHeight="1">
      <c r="B626" s="106"/>
      <c r="C626" s="106"/>
      <c r="H626" s="49"/>
      <c r="I626" s="38"/>
      <c r="J626" s="38"/>
      <c r="L626" s="49"/>
      <c r="M626" s="49"/>
      <c r="N626" s="49"/>
      <c r="O626" s="49"/>
    </row>
    <row r="627" ht="28.5" customHeight="1">
      <c r="B627" s="106"/>
      <c r="C627" s="106"/>
      <c r="H627" s="49"/>
      <c r="I627" s="38"/>
      <c r="J627" s="38"/>
      <c r="L627" s="49"/>
      <c r="M627" s="49"/>
      <c r="N627" s="49"/>
      <c r="O627" s="49"/>
    </row>
    <row r="628" ht="28.5" customHeight="1">
      <c r="B628" s="106"/>
      <c r="C628" s="106"/>
      <c r="H628" s="49"/>
      <c r="I628" s="38"/>
      <c r="J628" s="38"/>
      <c r="L628" s="49"/>
      <c r="M628" s="49"/>
      <c r="N628" s="49"/>
      <c r="O628" s="49"/>
    </row>
    <row r="629" ht="28.5" customHeight="1">
      <c r="B629" s="106"/>
      <c r="C629" s="106"/>
      <c r="H629" s="49"/>
      <c r="I629" s="38"/>
      <c r="J629" s="38"/>
      <c r="L629" s="49"/>
      <c r="M629" s="49"/>
      <c r="N629" s="49"/>
      <c r="O629" s="49"/>
    </row>
    <row r="630" ht="28.5" customHeight="1">
      <c r="B630" s="106"/>
      <c r="C630" s="106"/>
      <c r="H630" s="49"/>
      <c r="I630" s="38"/>
      <c r="J630" s="38"/>
      <c r="L630" s="49"/>
      <c r="M630" s="49"/>
      <c r="N630" s="49"/>
      <c r="O630" s="49"/>
    </row>
    <row r="631" ht="28.5" customHeight="1">
      <c r="B631" s="106"/>
      <c r="C631" s="106"/>
      <c r="H631" s="49"/>
      <c r="I631" s="38"/>
      <c r="J631" s="38"/>
      <c r="L631" s="49"/>
      <c r="M631" s="49"/>
      <c r="N631" s="49"/>
      <c r="O631" s="49"/>
    </row>
    <row r="632" ht="28.5" customHeight="1">
      <c r="B632" s="106"/>
      <c r="C632" s="106"/>
      <c r="H632" s="49"/>
      <c r="I632" s="38"/>
      <c r="J632" s="38"/>
      <c r="L632" s="49"/>
      <c r="M632" s="49"/>
      <c r="N632" s="49"/>
      <c r="O632" s="49"/>
    </row>
    <row r="633" ht="28.5" customHeight="1">
      <c r="B633" s="106"/>
      <c r="C633" s="106"/>
      <c r="H633" s="49"/>
      <c r="I633" s="38"/>
      <c r="J633" s="38"/>
      <c r="L633" s="49"/>
      <c r="M633" s="49"/>
      <c r="N633" s="49"/>
      <c r="O633" s="49"/>
    </row>
    <row r="634" ht="28.5" customHeight="1">
      <c r="B634" s="106"/>
      <c r="C634" s="106"/>
      <c r="H634" s="49"/>
      <c r="I634" s="38"/>
      <c r="J634" s="38"/>
      <c r="L634" s="49"/>
      <c r="M634" s="49"/>
      <c r="N634" s="49"/>
      <c r="O634" s="49"/>
    </row>
    <row r="635" ht="28.5" customHeight="1">
      <c r="B635" s="106"/>
      <c r="C635" s="106"/>
      <c r="H635" s="49"/>
      <c r="I635" s="38"/>
      <c r="J635" s="38"/>
      <c r="L635" s="49"/>
      <c r="M635" s="49"/>
      <c r="N635" s="49"/>
      <c r="O635" s="49"/>
    </row>
    <row r="636" ht="28.5" customHeight="1">
      <c r="B636" s="106"/>
      <c r="C636" s="106"/>
      <c r="H636" s="49"/>
      <c r="I636" s="38"/>
      <c r="J636" s="38"/>
      <c r="L636" s="49"/>
      <c r="M636" s="49"/>
      <c r="N636" s="49"/>
      <c r="O636" s="49"/>
    </row>
    <row r="637" ht="28.5" customHeight="1">
      <c r="B637" s="106"/>
      <c r="C637" s="106"/>
      <c r="H637" s="49"/>
      <c r="I637" s="38"/>
      <c r="J637" s="38"/>
      <c r="L637" s="49"/>
      <c r="M637" s="49"/>
      <c r="N637" s="49"/>
      <c r="O637" s="49"/>
    </row>
    <row r="638" ht="28.5" customHeight="1">
      <c r="B638" s="106"/>
      <c r="C638" s="106"/>
      <c r="H638" s="49"/>
      <c r="I638" s="38"/>
      <c r="J638" s="38"/>
      <c r="L638" s="49"/>
      <c r="M638" s="49"/>
      <c r="N638" s="49"/>
      <c r="O638" s="49"/>
    </row>
    <row r="639" ht="28.5" customHeight="1">
      <c r="B639" s="106"/>
      <c r="C639" s="106"/>
      <c r="H639" s="49"/>
      <c r="I639" s="38"/>
      <c r="J639" s="38"/>
      <c r="L639" s="49"/>
      <c r="M639" s="49"/>
      <c r="N639" s="49"/>
      <c r="O639" s="49"/>
    </row>
    <row r="640" ht="28.5" customHeight="1">
      <c r="B640" s="106"/>
      <c r="C640" s="106"/>
      <c r="H640" s="49"/>
      <c r="I640" s="38"/>
      <c r="J640" s="38"/>
      <c r="L640" s="49"/>
      <c r="M640" s="49"/>
      <c r="N640" s="49"/>
      <c r="O640" s="49"/>
    </row>
    <row r="641" ht="28.5" customHeight="1">
      <c r="B641" s="106"/>
      <c r="C641" s="106"/>
      <c r="H641" s="49"/>
      <c r="I641" s="38"/>
      <c r="J641" s="38"/>
      <c r="L641" s="49"/>
      <c r="M641" s="49"/>
      <c r="N641" s="49"/>
      <c r="O641" s="49"/>
    </row>
    <row r="642" ht="28.5" customHeight="1">
      <c r="B642" s="106"/>
      <c r="C642" s="106"/>
      <c r="H642" s="49"/>
      <c r="I642" s="38"/>
      <c r="J642" s="38"/>
      <c r="L642" s="49"/>
      <c r="M642" s="49"/>
      <c r="N642" s="49"/>
      <c r="O642" s="49"/>
    </row>
    <row r="643" ht="28.5" customHeight="1">
      <c r="B643" s="106"/>
      <c r="C643" s="106"/>
      <c r="H643" s="49"/>
      <c r="I643" s="38"/>
      <c r="J643" s="38"/>
      <c r="L643" s="49"/>
      <c r="M643" s="49"/>
      <c r="N643" s="49"/>
      <c r="O643" s="49"/>
    </row>
    <row r="644" ht="28.5" customHeight="1">
      <c r="B644" s="106"/>
      <c r="C644" s="106"/>
      <c r="H644" s="49"/>
      <c r="I644" s="38"/>
      <c r="J644" s="38"/>
      <c r="L644" s="49"/>
      <c r="M644" s="49"/>
      <c r="N644" s="49"/>
      <c r="O644" s="49"/>
    </row>
    <row r="645" ht="28.5" customHeight="1">
      <c r="B645" s="106"/>
      <c r="C645" s="106"/>
      <c r="H645" s="49"/>
      <c r="I645" s="38"/>
      <c r="J645" s="38"/>
      <c r="L645" s="49"/>
      <c r="M645" s="49"/>
      <c r="N645" s="49"/>
      <c r="O645" s="49"/>
    </row>
    <row r="646" ht="28.5" customHeight="1">
      <c r="B646" s="106"/>
      <c r="C646" s="106"/>
      <c r="H646" s="49"/>
      <c r="I646" s="38"/>
      <c r="J646" s="38"/>
      <c r="L646" s="49"/>
      <c r="M646" s="49"/>
      <c r="N646" s="49"/>
      <c r="O646" s="49"/>
    </row>
    <row r="647" ht="28.5" customHeight="1">
      <c r="B647" s="106"/>
      <c r="C647" s="106"/>
      <c r="H647" s="49"/>
      <c r="I647" s="38"/>
      <c r="J647" s="38"/>
      <c r="L647" s="49"/>
      <c r="M647" s="49"/>
      <c r="N647" s="49"/>
      <c r="O647" s="49"/>
    </row>
    <row r="648" ht="28.5" customHeight="1">
      <c r="B648" s="106"/>
      <c r="C648" s="106"/>
      <c r="H648" s="49"/>
      <c r="I648" s="38"/>
      <c r="J648" s="38"/>
      <c r="L648" s="49"/>
      <c r="M648" s="49"/>
      <c r="N648" s="49"/>
      <c r="O648" s="49"/>
    </row>
    <row r="649" ht="28.5" customHeight="1">
      <c r="B649" s="106"/>
      <c r="C649" s="106"/>
      <c r="H649" s="49"/>
      <c r="I649" s="38"/>
      <c r="J649" s="38"/>
      <c r="L649" s="49"/>
      <c r="M649" s="49"/>
      <c r="N649" s="49"/>
      <c r="O649" s="49"/>
    </row>
    <row r="650" ht="28.5" customHeight="1">
      <c r="B650" s="106"/>
      <c r="C650" s="106"/>
      <c r="H650" s="49"/>
      <c r="I650" s="38"/>
      <c r="J650" s="38"/>
      <c r="L650" s="49"/>
      <c r="M650" s="49"/>
      <c r="N650" s="49"/>
      <c r="O650" s="49"/>
    </row>
    <row r="651" ht="28.5" customHeight="1">
      <c r="B651" s="106"/>
      <c r="C651" s="106"/>
      <c r="H651" s="49"/>
      <c r="I651" s="38"/>
      <c r="J651" s="38"/>
      <c r="L651" s="49"/>
      <c r="M651" s="49"/>
      <c r="N651" s="49"/>
      <c r="O651" s="49"/>
    </row>
    <row r="652" ht="28.5" customHeight="1">
      <c r="B652" s="106"/>
      <c r="C652" s="106"/>
      <c r="H652" s="49"/>
      <c r="I652" s="38"/>
      <c r="J652" s="38"/>
      <c r="L652" s="49"/>
      <c r="M652" s="49"/>
      <c r="N652" s="49"/>
      <c r="O652" s="49"/>
    </row>
    <row r="653" ht="28.5" customHeight="1">
      <c r="B653" s="106"/>
      <c r="C653" s="106"/>
      <c r="H653" s="49"/>
      <c r="I653" s="38"/>
      <c r="J653" s="38"/>
      <c r="L653" s="49"/>
      <c r="M653" s="49"/>
      <c r="N653" s="49"/>
      <c r="O653" s="49"/>
    </row>
    <row r="654" ht="28.5" customHeight="1">
      <c r="B654" s="106"/>
      <c r="C654" s="106"/>
      <c r="H654" s="49"/>
      <c r="I654" s="38"/>
      <c r="J654" s="38"/>
      <c r="L654" s="49"/>
      <c r="M654" s="49"/>
      <c r="N654" s="49"/>
      <c r="O654" s="49"/>
    </row>
    <row r="655" ht="28.5" customHeight="1">
      <c r="B655" s="106"/>
      <c r="C655" s="106"/>
      <c r="H655" s="49"/>
      <c r="I655" s="38"/>
      <c r="J655" s="38"/>
      <c r="L655" s="49"/>
      <c r="M655" s="49"/>
      <c r="N655" s="49"/>
      <c r="O655" s="49"/>
    </row>
    <row r="656" ht="28.5" customHeight="1">
      <c r="B656" s="106"/>
      <c r="C656" s="106"/>
      <c r="H656" s="49"/>
      <c r="I656" s="38"/>
      <c r="J656" s="38"/>
      <c r="L656" s="49"/>
      <c r="M656" s="49"/>
      <c r="N656" s="49"/>
      <c r="O656" s="49"/>
    </row>
    <row r="657" ht="28.5" customHeight="1">
      <c r="B657" s="106"/>
      <c r="C657" s="106"/>
      <c r="H657" s="49"/>
      <c r="I657" s="38"/>
      <c r="J657" s="38"/>
      <c r="L657" s="49"/>
      <c r="M657" s="49"/>
      <c r="N657" s="49"/>
      <c r="O657" s="49"/>
    </row>
    <row r="658" ht="28.5" customHeight="1">
      <c r="B658" s="106"/>
      <c r="C658" s="106"/>
      <c r="H658" s="49"/>
      <c r="I658" s="38"/>
      <c r="J658" s="38"/>
      <c r="L658" s="49"/>
      <c r="M658" s="49"/>
      <c r="N658" s="49"/>
      <c r="O658" s="49"/>
    </row>
    <row r="659" ht="28.5" customHeight="1">
      <c r="B659" s="106"/>
      <c r="C659" s="106"/>
      <c r="H659" s="49"/>
      <c r="I659" s="38"/>
      <c r="J659" s="38"/>
      <c r="L659" s="49"/>
      <c r="M659" s="49"/>
      <c r="N659" s="49"/>
      <c r="O659" s="49"/>
    </row>
    <row r="660" ht="28.5" customHeight="1">
      <c r="B660" s="106"/>
      <c r="C660" s="106"/>
      <c r="H660" s="49"/>
      <c r="I660" s="38"/>
      <c r="J660" s="38"/>
      <c r="L660" s="49"/>
      <c r="M660" s="49"/>
      <c r="N660" s="49"/>
      <c r="O660" s="49"/>
    </row>
    <row r="661" ht="28.5" customHeight="1">
      <c r="B661" s="106"/>
      <c r="C661" s="106"/>
      <c r="H661" s="49"/>
      <c r="I661" s="38"/>
      <c r="J661" s="38"/>
      <c r="L661" s="49"/>
      <c r="M661" s="49"/>
      <c r="N661" s="49"/>
      <c r="O661" s="49"/>
    </row>
    <row r="662" ht="28.5" customHeight="1">
      <c r="B662" s="106"/>
      <c r="C662" s="106"/>
      <c r="H662" s="49"/>
      <c r="I662" s="38"/>
      <c r="J662" s="38"/>
      <c r="L662" s="49"/>
      <c r="M662" s="49"/>
      <c r="N662" s="49"/>
      <c r="O662" s="49"/>
    </row>
    <row r="663" ht="28.5" customHeight="1">
      <c r="B663" s="106"/>
      <c r="C663" s="106"/>
      <c r="H663" s="49"/>
      <c r="I663" s="38"/>
      <c r="J663" s="38"/>
      <c r="L663" s="49"/>
      <c r="M663" s="49"/>
      <c r="N663" s="49"/>
      <c r="O663" s="49"/>
    </row>
    <row r="664" ht="28.5" customHeight="1">
      <c r="B664" s="106"/>
      <c r="C664" s="106"/>
      <c r="H664" s="49"/>
      <c r="I664" s="38"/>
      <c r="J664" s="38"/>
      <c r="L664" s="49"/>
      <c r="M664" s="49"/>
      <c r="N664" s="49"/>
      <c r="O664" s="49"/>
    </row>
    <row r="665" ht="28.5" customHeight="1">
      <c r="B665" s="106"/>
      <c r="C665" s="106"/>
      <c r="H665" s="49"/>
      <c r="I665" s="38"/>
      <c r="J665" s="38"/>
      <c r="L665" s="49"/>
      <c r="M665" s="49"/>
      <c r="N665" s="49"/>
      <c r="O665" s="49"/>
    </row>
    <row r="666" ht="28.5" customHeight="1">
      <c r="B666" s="106"/>
      <c r="C666" s="106"/>
      <c r="H666" s="49"/>
      <c r="I666" s="38"/>
      <c r="J666" s="38"/>
      <c r="L666" s="49"/>
      <c r="M666" s="49"/>
      <c r="N666" s="49"/>
      <c r="O666" s="49"/>
    </row>
    <row r="667" ht="28.5" customHeight="1">
      <c r="B667" s="106"/>
      <c r="C667" s="106"/>
      <c r="H667" s="49"/>
      <c r="I667" s="38"/>
      <c r="J667" s="38"/>
      <c r="L667" s="49"/>
      <c r="M667" s="49"/>
      <c r="N667" s="49"/>
      <c r="O667" s="49"/>
    </row>
    <row r="668" ht="28.5" customHeight="1">
      <c r="B668" s="106"/>
      <c r="C668" s="106"/>
      <c r="H668" s="49"/>
      <c r="I668" s="38"/>
      <c r="J668" s="38"/>
      <c r="L668" s="49"/>
      <c r="M668" s="49"/>
      <c r="N668" s="49"/>
      <c r="O668" s="49"/>
    </row>
    <row r="669" ht="28.5" customHeight="1">
      <c r="B669" s="106"/>
      <c r="C669" s="106"/>
      <c r="H669" s="49"/>
      <c r="I669" s="38"/>
      <c r="J669" s="38"/>
      <c r="L669" s="49"/>
      <c r="M669" s="49"/>
      <c r="N669" s="49"/>
      <c r="O669" s="49"/>
    </row>
    <row r="670" ht="28.5" customHeight="1">
      <c r="B670" s="106"/>
      <c r="C670" s="106"/>
      <c r="H670" s="49"/>
      <c r="I670" s="38"/>
      <c r="J670" s="38"/>
      <c r="L670" s="49"/>
      <c r="M670" s="49"/>
      <c r="N670" s="49"/>
      <c r="O670" s="49"/>
    </row>
    <row r="671" ht="28.5" customHeight="1">
      <c r="B671" s="106"/>
      <c r="C671" s="106"/>
      <c r="H671" s="49"/>
      <c r="I671" s="38"/>
      <c r="J671" s="38"/>
      <c r="L671" s="49"/>
      <c r="M671" s="49"/>
      <c r="N671" s="49"/>
      <c r="O671" s="49"/>
    </row>
    <row r="672" ht="28.5" customHeight="1">
      <c r="B672" s="106"/>
      <c r="C672" s="106"/>
      <c r="H672" s="49"/>
      <c r="I672" s="38"/>
      <c r="J672" s="38"/>
      <c r="L672" s="49"/>
      <c r="M672" s="49"/>
      <c r="N672" s="49"/>
      <c r="O672" s="49"/>
    </row>
    <row r="673" ht="28.5" customHeight="1">
      <c r="B673" s="106"/>
      <c r="C673" s="106"/>
      <c r="H673" s="49"/>
      <c r="I673" s="38"/>
      <c r="J673" s="38"/>
      <c r="L673" s="49"/>
      <c r="M673" s="49"/>
      <c r="N673" s="49"/>
      <c r="O673" s="49"/>
    </row>
    <row r="674" ht="28.5" customHeight="1">
      <c r="B674" s="106"/>
      <c r="C674" s="106"/>
      <c r="H674" s="49"/>
      <c r="I674" s="38"/>
      <c r="J674" s="38"/>
      <c r="L674" s="49"/>
      <c r="M674" s="49"/>
      <c r="N674" s="49"/>
      <c r="O674" s="49"/>
    </row>
    <row r="675" ht="28.5" customHeight="1">
      <c r="B675" s="106"/>
      <c r="C675" s="106"/>
      <c r="H675" s="49"/>
      <c r="I675" s="38"/>
      <c r="J675" s="38"/>
      <c r="L675" s="49"/>
      <c r="M675" s="49"/>
      <c r="N675" s="49"/>
      <c r="O675" s="49"/>
    </row>
    <row r="676" ht="28.5" customHeight="1">
      <c r="B676" s="106"/>
      <c r="C676" s="106"/>
      <c r="H676" s="49"/>
      <c r="I676" s="38"/>
      <c r="J676" s="38"/>
      <c r="L676" s="49"/>
      <c r="M676" s="49"/>
      <c r="N676" s="49"/>
      <c r="O676" s="49"/>
    </row>
    <row r="677" ht="28.5" customHeight="1">
      <c r="B677" s="106"/>
      <c r="C677" s="106"/>
      <c r="H677" s="49"/>
      <c r="I677" s="38"/>
      <c r="J677" s="38"/>
      <c r="L677" s="49"/>
      <c r="M677" s="49"/>
      <c r="N677" s="49"/>
      <c r="O677" s="49"/>
    </row>
    <row r="678" ht="28.5" customHeight="1">
      <c r="B678" s="106"/>
      <c r="C678" s="106"/>
      <c r="H678" s="49"/>
      <c r="I678" s="38"/>
      <c r="J678" s="38"/>
      <c r="L678" s="49"/>
      <c r="M678" s="49"/>
      <c r="N678" s="49"/>
      <c r="O678" s="49"/>
    </row>
    <row r="679" ht="28.5" customHeight="1">
      <c r="B679" s="106"/>
      <c r="C679" s="106"/>
      <c r="H679" s="49"/>
      <c r="I679" s="38"/>
      <c r="J679" s="38"/>
      <c r="L679" s="49"/>
      <c r="M679" s="49"/>
      <c r="N679" s="49"/>
      <c r="O679" s="49"/>
    </row>
    <row r="680" ht="28.5" customHeight="1">
      <c r="B680" s="106"/>
      <c r="C680" s="106"/>
      <c r="H680" s="49"/>
      <c r="I680" s="38"/>
      <c r="J680" s="38"/>
      <c r="L680" s="49"/>
      <c r="M680" s="49"/>
      <c r="N680" s="49"/>
      <c r="O680" s="49"/>
    </row>
    <row r="681" ht="28.5" customHeight="1">
      <c r="B681" s="106"/>
      <c r="C681" s="106"/>
      <c r="H681" s="49"/>
      <c r="I681" s="38"/>
      <c r="J681" s="38"/>
      <c r="L681" s="49"/>
      <c r="M681" s="49"/>
      <c r="N681" s="49"/>
      <c r="O681" s="49"/>
    </row>
    <row r="682" ht="28.5" customHeight="1">
      <c r="B682" s="106"/>
      <c r="C682" s="106"/>
      <c r="H682" s="49"/>
      <c r="I682" s="38"/>
      <c r="J682" s="38"/>
      <c r="L682" s="49"/>
      <c r="M682" s="49"/>
      <c r="N682" s="49"/>
      <c r="O682" s="49"/>
    </row>
    <row r="683" ht="28.5" customHeight="1">
      <c r="B683" s="106"/>
      <c r="C683" s="106"/>
      <c r="H683" s="49"/>
      <c r="I683" s="38"/>
      <c r="J683" s="38"/>
      <c r="L683" s="49"/>
      <c r="M683" s="49"/>
      <c r="N683" s="49"/>
      <c r="O683" s="49"/>
    </row>
    <row r="684" ht="28.5" customHeight="1">
      <c r="B684" s="106"/>
      <c r="C684" s="106"/>
      <c r="H684" s="49"/>
      <c r="I684" s="38"/>
      <c r="J684" s="38"/>
      <c r="L684" s="49"/>
      <c r="M684" s="49"/>
      <c r="N684" s="49"/>
      <c r="O684" s="49"/>
    </row>
    <row r="685" ht="28.5" customHeight="1">
      <c r="B685" s="106"/>
      <c r="C685" s="106"/>
      <c r="H685" s="49"/>
      <c r="I685" s="38"/>
      <c r="J685" s="38"/>
      <c r="L685" s="49"/>
      <c r="M685" s="49"/>
      <c r="N685" s="49"/>
      <c r="O685" s="49"/>
    </row>
    <row r="686" ht="28.5" customHeight="1">
      <c r="B686" s="106"/>
      <c r="C686" s="106"/>
      <c r="H686" s="49"/>
      <c r="I686" s="38"/>
      <c r="J686" s="38"/>
      <c r="L686" s="49"/>
      <c r="M686" s="49"/>
      <c r="N686" s="49"/>
      <c r="O686" s="49"/>
    </row>
    <row r="687" ht="28.5" customHeight="1">
      <c r="B687" s="106"/>
      <c r="C687" s="106"/>
      <c r="H687" s="49"/>
      <c r="I687" s="38"/>
      <c r="J687" s="38"/>
      <c r="L687" s="49"/>
      <c r="M687" s="49"/>
      <c r="N687" s="49"/>
      <c r="O687" s="49"/>
    </row>
    <row r="688" ht="28.5" customHeight="1">
      <c r="B688" s="106"/>
      <c r="C688" s="106"/>
      <c r="H688" s="49"/>
      <c r="I688" s="38"/>
      <c r="J688" s="38"/>
      <c r="L688" s="49"/>
      <c r="M688" s="49"/>
      <c r="N688" s="49"/>
      <c r="O688" s="49"/>
    </row>
    <row r="689" ht="28.5" customHeight="1">
      <c r="B689" s="106"/>
      <c r="C689" s="106"/>
      <c r="H689" s="49"/>
      <c r="I689" s="38"/>
      <c r="J689" s="38"/>
      <c r="L689" s="49"/>
      <c r="M689" s="49"/>
      <c r="N689" s="49"/>
      <c r="O689" s="49"/>
    </row>
    <row r="690" ht="28.5" customHeight="1">
      <c r="B690" s="106"/>
      <c r="C690" s="106"/>
      <c r="H690" s="49"/>
      <c r="I690" s="38"/>
      <c r="J690" s="38"/>
      <c r="L690" s="49"/>
      <c r="M690" s="49"/>
      <c r="N690" s="49"/>
      <c r="O690" s="49"/>
    </row>
    <row r="691" ht="28.5" customHeight="1">
      <c r="B691" s="106"/>
      <c r="C691" s="106"/>
      <c r="H691" s="49"/>
      <c r="I691" s="38"/>
      <c r="J691" s="38"/>
      <c r="L691" s="49"/>
      <c r="M691" s="49"/>
      <c r="N691" s="49"/>
      <c r="O691" s="49"/>
    </row>
    <row r="692" ht="28.5" customHeight="1">
      <c r="B692" s="106"/>
      <c r="C692" s="106"/>
      <c r="H692" s="49"/>
      <c r="I692" s="38"/>
      <c r="J692" s="38"/>
      <c r="L692" s="49"/>
      <c r="M692" s="49"/>
      <c r="N692" s="49"/>
      <c r="O692" s="49"/>
    </row>
    <row r="693" ht="28.5" customHeight="1">
      <c r="B693" s="106"/>
      <c r="C693" s="106"/>
      <c r="H693" s="49"/>
      <c r="I693" s="38"/>
      <c r="J693" s="38"/>
      <c r="L693" s="49"/>
      <c r="M693" s="49"/>
      <c r="N693" s="49"/>
      <c r="O693" s="49"/>
    </row>
    <row r="694" ht="28.5" customHeight="1">
      <c r="B694" s="106"/>
      <c r="C694" s="106"/>
      <c r="H694" s="49"/>
      <c r="I694" s="38"/>
      <c r="J694" s="38"/>
      <c r="L694" s="49"/>
      <c r="M694" s="49"/>
      <c r="N694" s="49"/>
      <c r="O694" s="49"/>
    </row>
    <row r="695" ht="28.5" customHeight="1">
      <c r="B695" s="106"/>
      <c r="C695" s="106"/>
      <c r="H695" s="49"/>
      <c r="I695" s="38"/>
      <c r="J695" s="38"/>
      <c r="L695" s="49"/>
      <c r="M695" s="49"/>
      <c r="N695" s="49"/>
      <c r="O695" s="49"/>
    </row>
    <row r="696" ht="28.5" customHeight="1">
      <c r="B696" s="106"/>
      <c r="C696" s="106"/>
      <c r="H696" s="49"/>
      <c r="I696" s="38"/>
      <c r="J696" s="38"/>
      <c r="L696" s="49"/>
      <c r="M696" s="49"/>
      <c r="N696" s="49"/>
      <c r="O696" s="49"/>
    </row>
    <row r="697" ht="28.5" customHeight="1">
      <c r="B697" s="106"/>
      <c r="C697" s="106"/>
      <c r="H697" s="49"/>
      <c r="I697" s="38"/>
      <c r="J697" s="38"/>
      <c r="L697" s="49"/>
      <c r="M697" s="49"/>
      <c r="N697" s="49"/>
      <c r="O697" s="49"/>
    </row>
    <row r="698" ht="28.5" customHeight="1">
      <c r="B698" s="106"/>
      <c r="C698" s="106"/>
      <c r="H698" s="49"/>
      <c r="I698" s="38"/>
      <c r="J698" s="38"/>
      <c r="L698" s="49"/>
      <c r="M698" s="49"/>
      <c r="N698" s="49"/>
      <c r="O698" s="49"/>
    </row>
    <row r="699" ht="28.5" customHeight="1">
      <c r="B699" s="106"/>
      <c r="C699" s="106"/>
      <c r="H699" s="49"/>
      <c r="I699" s="38"/>
      <c r="J699" s="38"/>
      <c r="L699" s="49"/>
      <c r="M699" s="49"/>
      <c r="N699" s="49"/>
      <c r="O699" s="49"/>
    </row>
    <row r="700" ht="28.5" customHeight="1">
      <c r="B700" s="106"/>
      <c r="C700" s="106"/>
      <c r="H700" s="49"/>
      <c r="I700" s="38"/>
      <c r="J700" s="38"/>
      <c r="L700" s="49"/>
      <c r="M700" s="49"/>
      <c r="N700" s="49"/>
      <c r="O700" s="49"/>
    </row>
    <row r="701" ht="28.5" customHeight="1">
      <c r="B701" s="106"/>
      <c r="C701" s="106"/>
      <c r="H701" s="49"/>
      <c r="I701" s="38"/>
      <c r="J701" s="38"/>
      <c r="L701" s="49"/>
      <c r="M701" s="49"/>
      <c r="N701" s="49"/>
      <c r="O701" s="49"/>
    </row>
    <row r="702" ht="28.5" customHeight="1">
      <c r="B702" s="106"/>
      <c r="C702" s="106"/>
      <c r="H702" s="49"/>
      <c r="I702" s="38"/>
      <c r="J702" s="38"/>
      <c r="L702" s="49"/>
      <c r="M702" s="49"/>
      <c r="N702" s="49"/>
      <c r="O702" s="49"/>
    </row>
    <row r="703" ht="28.5" customHeight="1">
      <c r="B703" s="106"/>
      <c r="C703" s="106"/>
      <c r="H703" s="49"/>
      <c r="I703" s="38"/>
      <c r="J703" s="38"/>
      <c r="L703" s="49"/>
      <c r="M703" s="49"/>
      <c r="N703" s="49"/>
      <c r="O703" s="49"/>
    </row>
    <row r="704" ht="28.5" customHeight="1">
      <c r="B704" s="106"/>
      <c r="C704" s="106"/>
      <c r="H704" s="49"/>
      <c r="I704" s="38"/>
      <c r="J704" s="38"/>
      <c r="L704" s="49"/>
      <c r="M704" s="49"/>
      <c r="N704" s="49"/>
      <c r="O704" s="49"/>
    </row>
    <row r="705" ht="28.5" customHeight="1">
      <c r="B705" s="106"/>
      <c r="C705" s="106"/>
      <c r="H705" s="49"/>
      <c r="I705" s="38"/>
      <c r="J705" s="38"/>
      <c r="L705" s="49"/>
      <c r="M705" s="49"/>
      <c r="N705" s="49"/>
      <c r="O705" s="49"/>
    </row>
    <row r="706" ht="28.5" customHeight="1">
      <c r="B706" s="106"/>
      <c r="C706" s="106"/>
      <c r="H706" s="49"/>
      <c r="I706" s="38"/>
      <c r="J706" s="38"/>
      <c r="L706" s="49"/>
      <c r="M706" s="49"/>
      <c r="N706" s="49"/>
      <c r="O706" s="49"/>
    </row>
    <row r="707" ht="28.5" customHeight="1">
      <c r="B707" s="106"/>
      <c r="C707" s="106"/>
      <c r="H707" s="49"/>
      <c r="I707" s="38"/>
      <c r="J707" s="38"/>
      <c r="L707" s="49"/>
      <c r="M707" s="49"/>
      <c r="N707" s="49"/>
      <c r="O707" s="49"/>
    </row>
    <row r="708" ht="28.5" customHeight="1">
      <c r="B708" s="106"/>
      <c r="C708" s="106"/>
      <c r="H708" s="49"/>
      <c r="I708" s="38"/>
      <c r="J708" s="38"/>
      <c r="L708" s="49"/>
      <c r="M708" s="49"/>
      <c r="N708" s="49"/>
      <c r="O708" s="49"/>
    </row>
    <row r="709" ht="28.5" customHeight="1">
      <c r="B709" s="106"/>
      <c r="C709" s="106"/>
      <c r="H709" s="49"/>
      <c r="I709" s="38"/>
      <c r="J709" s="38"/>
      <c r="L709" s="49"/>
      <c r="M709" s="49"/>
      <c r="N709" s="49"/>
      <c r="O709" s="49"/>
    </row>
    <row r="710" ht="28.5" customHeight="1">
      <c r="B710" s="106"/>
      <c r="C710" s="106"/>
      <c r="H710" s="49"/>
      <c r="I710" s="38"/>
      <c r="J710" s="38"/>
      <c r="L710" s="49"/>
      <c r="M710" s="49"/>
      <c r="N710" s="49"/>
      <c r="O710" s="49"/>
    </row>
    <row r="711" ht="28.5" customHeight="1">
      <c r="B711" s="106"/>
      <c r="C711" s="106"/>
      <c r="H711" s="49"/>
      <c r="I711" s="38"/>
      <c r="J711" s="38"/>
      <c r="L711" s="49"/>
      <c r="M711" s="49"/>
      <c r="N711" s="49"/>
      <c r="O711" s="49"/>
    </row>
    <row r="712" ht="28.5" customHeight="1">
      <c r="B712" s="106"/>
      <c r="C712" s="106"/>
      <c r="H712" s="49"/>
      <c r="I712" s="38"/>
      <c r="J712" s="38"/>
      <c r="L712" s="49"/>
      <c r="M712" s="49"/>
      <c r="N712" s="49"/>
      <c r="O712" s="49"/>
    </row>
    <row r="713" ht="28.5" customHeight="1">
      <c r="B713" s="106"/>
      <c r="C713" s="106"/>
      <c r="H713" s="49"/>
      <c r="I713" s="38"/>
      <c r="J713" s="38"/>
      <c r="L713" s="49"/>
      <c r="M713" s="49"/>
      <c r="N713" s="49"/>
      <c r="O713" s="49"/>
    </row>
    <row r="714" ht="28.5" customHeight="1">
      <c r="B714" s="106"/>
      <c r="C714" s="106"/>
      <c r="H714" s="49"/>
      <c r="I714" s="38"/>
      <c r="J714" s="38"/>
      <c r="L714" s="49"/>
      <c r="M714" s="49"/>
      <c r="N714" s="49"/>
      <c r="O714" s="49"/>
    </row>
    <row r="715" ht="28.5" customHeight="1">
      <c r="B715" s="106"/>
      <c r="C715" s="106"/>
      <c r="H715" s="49"/>
      <c r="I715" s="38"/>
      <c r="J715" s="38"/>
      <c r="L715" s="49"/>
      <c r="M715" s="49"/>
      <c r="N715" s="49"/>
      <c r="O715" s="49"/>
    </row>
    <row r="716" ht="28.5" customHeight="1">
      <c r="B716" s="106"/>
      <c r="C716" s="106"/>
      <c r="H716" s="49"/>
      <c r="I716" s="38"/>
      <c r="J716" s="38"/>
      <c r="L716" s="49"/>
      <c r="M716" s="49"/>
      <c r="N716" s="49"/>
      <c r="O716" s="49"/>
    </row>
    <row r="717" ht="28.5" customHeight="1">
      <c r="B717" s="106"/>
      <c r="C717" s="106"/>
      <c r="H717" s="49"/>
      <c r="I717" s="38"/>
      <c r="J717" s="38"/>
      <c r="L717" s="49"/>
      <c r="M717" s="49"/>
      <c r="N717" s="49"/>
      <c r="O717" s="49"/>
    </row>
    <row r="718" ht="28.5" customHeight="1">
      <c r="B718" s="106"/>
      <c r="C718" s="106"/>
      <c r="H718" s="49"/>
      <c r="I718" s="38"/>
      <c r="J718" s="38"/>
      <c r="L718" s="49"/>
      <c r="M718" s="49"/>
      <c r="N718" s="49"/>
      <c r="O718" s="49"/>
    </row>
    <row r="719" ht="28.5" customHeight="1">
      <c r="B719" s="106"/>
      <c r="C719" s="106"/>
      <c r="H719" s="49"/>
      <c r="I719" s="38"/>
      <c r="J719" s="38"/>
      <c r="L719" s="49"/>
      <c r="M719" s="49"/>
      <c r="N719" s="49"/>
      <c r="O719" s="49"/>
    </row>
    <row r="720" ht="28.5" customHeight="1">
      <c r="B720" s="106"/>
      <c r="C720" s="106"/>
      <c r="H720" s="49"/>
      <c r="I720" s="38"/>
      <c r="J720" s="38"/>
      <c r="L720" s="49"/>
      <c r="M720" s="49"/>
      <c r="N720" s="49"/>
      <c r="O720" s="49"/>
    </row>
    <row r="721" ht="28.5" customHeight="1">
      <c r="B721" s="106"/>
      <c r="C721" s="106"/>
      <c r="H721" s="49"/>
      <c r="I721" s="38"/>
      <c r="J721" s="38"/>
      <c r="L721" s="49"/>
      <c r="M721" s="49"/>
      <c r="N721" s="49"/>
      <c r="O721" s="49"/>
    </row>
    <row r="722" ht="28.5" customHeight="1">
      <c r="B722" s="106"/>
      <c r="C722" s="106"/>
      <c r="H722" s="49"/>
      <c r="I722" s="38"/>
      <c r="J722" s="38"/>
      <c r="L722" s="49"/>
      <c r="M722" s="49"/>
      <c r="N722" s="49"/>
      <c r="O722" s="49"/>
    </row>
    <row r="723" ht="28.5" customHeight="1">
      <c r="B723" s="106"/>
      <c r="C723" s="106"/>
      <c r="H723" s="49"/>
      <c r="I723" s="38"/>
      <c r="J723" s="38"/>
      <c r="L723" s="49"/>
      <c r="M723" s="49"/>
      <c r="N723" s="49"/>
      <c r="O723" s="49"/>
    </row>
    <row r="724" ht="28.5" customHeight="1">
      <c r="B724" s="106"/>
      <c r="C724" s="106"/>
      <c r="H724" s="49"/>
      <c r="I724" s="38"/>
      <c r="J724" s="38"/>
      <c r="L724" s="49"/>
      <c r="M724" s="49"/>
      <c r="N724" s="49"/>
      <c r="O724" s="49"/>
    </row>
    <row r="725" ht="28.5" customHeight="1">
      <c r="B725" s="106"/>
      <c r="C725" s="106"/>
      <c r="H725" s="49"/>
      <c r="I725" s="38"/>
      <c r="J725" s="38"/>
      <c r="L725" s="49"/>
      <c r="M725" s="49"/>
      <c r="N725" s="49"/>
      <c r="O725" s="49"/>
    </row>
    <row r="726" ht="28.5" customHeight="1">
      <c r="B726" s="106"/>
      <c r="C726" s="106"/>
      <c r="H726" s="49"/>
      <c r="I726" s="38"/>
      <c r="J726" s="38"/>
      <c r="L726" s="49"/>
      <c r="M726" s="49"/>
      <c r="N726" s="49"/>
      <c r="O726" s="49"/>
    </row>
    <row r="727" ht="28.5" customHeight="1">
      <c r="B727" s="106"/>
      <c r="C727" s="106"/>
      <c r="H727" s="49"/>
      <c r="I727" s="38"/>
      <c r="J727" s="38"/>
      <c r="L727" s="49"/>
      <c r="M727" s="49"/>
      <c r="N727" s="49"/>
      <c r="O727" s="49"/>
    </row>
    <row r="728" ht="28.5" customHeight="1">
      <c r="B728" s="106"/>
      <c r="C728" s="106"/>
      <c r="H728" s="49"/>
      <c r="I728" s="38"/>
      <c r="J728" s="38"/>
      <c r="L728" s="49"/>
      <c r="M728" s="49"/>
      <c r="N728" s="49"/>
      <c r="O728" s="49"/>
    </row>
    <row r="729" ht="28.5" customHeight="1">
      <c r="B729" s="106"/>
      <c r="C729" s="106"/>
      <c r="H729" s="49"/>
      <c r="I729" s="38"/>
      <c r="J729" s="38"/>
      <c r="L729" s="49"/>
      <c r="M729" s="49"/>
      <c r="N729" s="49"/>
      <c r="O729" s="49"/>
    </row>
    <row r="730" ht="28.5" customHeight="1">
      <c r="B730" s="106"/>
      <c r="C730" s="106"/>
      <c r="H730" s="49"/>
      <c r="I730" s="38"/>
      <c r="J730" s="38"/>
      <c r="L730" s="49"/>
      <c r="M730" s="49"/>
      <c r="N730" s="49"/>
      <c r="O730" s="49"/>
    </row>
    <row r="731" ht="28.5" customHeight="1">
      <c r="B731" s="106"/>
      <c r="C731" s="106"/>
      <c r="H731" s="49"/>
      <c r="I731" s="38"/>
      <c r="J731" s="38"/>
      <c r="L731" s="49"/>
      <c r="M731" s="49"/>
      <c r="N731" s="49"/>
      <c r="O731" s="49"/>
    </row>
    <row r="732" ht="28.5" customHeight="1">
      <c r="B732" s="106"/>
      <c r="C732" s="106"/>
      <c r="H732" s="49"/>
      <c r="I732" s="38"/>
      <c r="J732" s="38"/>
      <c r="L732" s="49"/>
      <c r="M732" s="49"/>
      <c r="N732" s="49"/>
      <c r="O732" s="49"/>
    </row>
    <row r="733" ht="28.5" customHeight="1">
      <c r="B733" s="106"/>
      <c r="C733" s="106"/>
      <c r="H733" s="49"/>
      <c r="I733" s="38"/>
      <c r="J733" s="38"/>
      <c r="L733" s="49"/>
      <c r="M733" s="49"/>
      <c r="N733" s="49"/>
      <c r="O733" s="49"/>
    </row>
    <row r="734" ht="28.5" customHeight="1">
      <c r="B734" s="106"/>
      <c r="C734" s="106"/>
      <c r="H734" s="49"/>
      <c r="I734" s="38"/>
      <c r="J734" s="38"/>
      <c r="L734" s="49"/>
      <c r="M734" s="49"/>
      <c r="N734" s="49"/>
      <c r="O734" s="49"/>
    </row>
    <row r="735" ht="28.5" customHeight="1">
      <c r="B735" s="106"/>
      <c r="C735" s="106"/>
      <c r="H735" s="49"/>
      <c r="I735" s="38"/>
      <c r="J735" s="38"/>
      <c r="L735" s="49"/>
      <c r="M735" s="49"/>
      <c r="N735" s="49"/>
      <c r="O735" s="49"/>
    </row>
    <row r="736" ht="28.5" customHeight="1">
      <c r="B736" s="106"/>
      <c r="C736" s="106"/>
      <c r="H736" s="49"/>
      <c r="I736" s="38"/>
      <c r="J736" s="38"/>
      <c r="L736" s="49"/>
      <c r="M736" s="49"/>
      <c r="N736" s="49"/>
      <c r="O736" s="49"/>
    </row>
    <row r="737" ht="28.5" customHeight="1">
      <c r="B737" s="106"/>
      <c r="C737" s="106"/>
      <c r="H737" s="49"/>
      <c r="I737" s="38"/>
      <c r="J737" s="38"/>
      <c r="L737" s="49"/>
      <c r="M737" s="49"/>
      <c r="N737" s="49"/>
      <c r="O737" s="49"/>
    </row>
    <row r="738" ht="28.5" customHeight="1">
      <c r="B738" s="106"/>
      <c r="C738" s="106"/>
      <c r="H738" s="49"/>
      <c r="I738" s="38"/>
      <c r="J738" s="38"/>
      <c r="L738" s="49"/>
      <c r="M738" s="49"/>
      <c r="N738" s="49"/>
      <c r="O738" s="49"/>
    </row>
    <row r="739" ht="28.5" customHeight="1">
      <c r="B739" s="106"/>
      <c r="C739" s="106"/>
      <c r="H739" s="49"/>
      <c r="I739" s="38"/>
      <c r="J739" s="38"/>
      <c r="L739" s="49"/>
      <c r="M739" s="49"/>
      <c r="N739" s="49"/>
      <c r="O739" s="49"/>
    </row>
    <row r="740" ht="28.5" customHeight="1">
      <c r="B740" s="106"/>
      <c r="C740" s="106"/>
      <c r="H740" s="49"/>
      <c r="I740" s="38"/>
      <c r="J740" s="38"/>
      <c r="L740" s="49"/>
      <c r="M740" s="49"/>
      <c r="N740" s="49"/>
      <c r="O740" s="49"/>
    </row>
    <row r="741" ht="28.5" customHeight="1">
      <c r="B741" s="106"/>
      <c r="C741" s="106"/>
      <c r="H741" s="49"/>
      <c r="I741" s="38"/>
      <c r="J741" s="38"/>
      <c r="L741" s="49"/>
      <c r="M741" s="49"/>
      <c r="N741" s="49"/>
      <c r="O741" s="49"/>
    </row>
    <row r="742" ht="28.5" customHeight="1">
      <c r="B742" s="106"/>
      <c r="C742" s="106"/>
      <c r="H742" s="49"/>
      <c r="I742" s="38"/>
      <c r="J742" s="38"/>
      <c r="L742" s="49"/>
      <c r="M742" s="49"/>
      <c r="N742" s="49"/>
      <c r="O742" s="49"/>
    </row>
    <row r="743" ht="28.5" customHeight="1">
      <c r="B743" s="106"/>
      <c r="C743" s="106"/>
      <c r="H743" s="49"/>
      <c r="I743" s="38"/>
      <c r="J743" s="38"/>
      <c r="L743" s="49"/>
      <c r="M743" s="49"/>
      <c r="N743" s="49"/>
      <c r="O743" s="49"/>
    </row>
    <row r="744" ht="28.5" customHeight="1">
      <c r="B744" s="106"/>
      <c r="C744" s="106"/>
      <c r="H744" s="49"/>
      <c r="I744" s="38"/>
      <c r="J744" s="38"/>
      <c r="L744" s="49"/>
      <c r="M744" s="49"/>
      <c r="N744" s="49"/>
      <c r="O744" s="49"/>
    </row>
    <row r="745" ht="28.5" customHeight="1">
      <c r="B745" s="106"/>
      <c r="C745" s="106"/>
      <c r="H745" s="49"/>
      <c r="I745" s="38"/>
      <c r="J745" s="38"/>
      <c r="L745" s="49"/>
      <c r="M745" s="49"/>
      <c r="N745" s="49"/>
      <c r="O745" s="49"/>
    </row>
    <row r="746" ht="28.5" customHeight="1">
      <c r="B746" s="106"/>
      <c r="C746" s="106"/>
      <c r="H746" s="49"/>
      <c r="I746" s="38"/>
      <c r="J746" s="38"/>
      <c r="L746" s="49"/>
      <c r="M746" s="49"/>
      <c r="N746" s="49"/>
      <c r="O746" s="49"/>
    </row>
    <row r="747" ht="28.5" customHeight="1">
      <c r="B747" s="106"/>
      <c r="C747" s="106"/>
      <c r="H747" s="49"/>
      <c r="I747" s="38"/>
      <c r="J747" s="38"/>
      <c r="L747" s="49"/>
      <c r="M747" s="49"/>
      <c r="N747" s="49"/>
      <c r="O747" s="49"/>
    </row>
    <row r="748" ht="28.5" customHeight="1">
      <c r="B748" s="106"/>
      <c r="C748" s="106"/>
      <c r="H748" s="49"/>
      <c r="I748" s="38"/>
      <c r="J748" s="38"/>
      <c r="L748" s="49"/>
      <c r="M748" s="49"/>
      <c r="N748" s="49"/>
      <c r="O748" s="49"/>
    </row>
    <row r="749" ht="28.5" customHeight="1">
      <c r="B749" s="106"/>
      <c r="C749" s="106"/>
      <c r="H749" s="49"/>
      <c r="I749" s="38"/>
      <c r="J749" s="38"/>
      <c r="L749" s="49"/>
      <c r="M749" s="49"/>
      <c r="N749" s="49"/>
      <c r="O749" s="49"/>
    </row>
    <row r="750" ht="28.5" customHeight="1">
      <c r="B750" s="106"/>
      <c r="C750" s="106"/>
      <c r="H750" s="49"/>
      <c r="I750" s="38"/>
      <c r="J750" s="38"/>
      <c r="L750" s="49"/>
      <c r="M750" s="49"/>
      <c r="N750" s="49"/>
      <c r="O750" s="49"/>
    </row>
    <row r="751" ht="28.5" customHeight="1">
      <c r="B751" s="106"/>
      <c r="C751" s="106"/>
      <c r="H751" s="49"/>
      <c r="I751" s="38"/>
      <c r="J751" s="38"/>
      <c r="L751" s="49"/>
      <c r="M751" s="49"/>
      <c r="N751" s="49"/>
      <c r="O751" s="49"/>
    </row>
    <row r="752" ht="28.5" customHeight="1">
      <c r="B752" s="106"/>
      <c r="C752" s="106"/>
      <c r="H752" s="49"/>
      <c r="I752" s="38"/>
      <c r="J752" s="38"/>
      <c r="L752" s="49"/>
      <c r="M752" s="49"/>
      <c r="N752" s="49"/>
      <c r="O752" s="49"/>
    </row>
    <row r="753" ht="28.5" customHeight="1">
      <c r="B753" s="106"/>
      <c r="C753" s="106"/>
      <c r="H753" s="49"/>
      <c r="I753" s="38"/>
      <c r="J753" s="38"/>
      <c r="L753" s="49"/>
      <c r="M753" s="49"/>
      <c r="N753" s="49"/>
      <c r="O753" s="49"/>
    </row>
    <row r="754" ht="28.5" customHeight="1">
      <c r="B754" s="106"/>
      <c r="C754" s="106"/>
      <c r="H754" s="49"/>
      <c r="I754" s="38"/>
      <c r="J754" s="38"/>
      <c r="L754" s="49"/>
      <c r="M754" s="49"/>
      <c r="N754" s="49"/>
      <c r="O754" s="49"/>
    </row>
    <row r="755" ht="28.5" customHeight="1">
      <c r="B755" s="106"/>
      <c r="C755" s="106"/>
      <c r="H755" s="49"/>
      <c r="I755" s="38"/>
      <c r="J755" s="38"/>
      <c r="L755" s="49"/>
      <c r="M755" s="49"/>
      <c r="N755" s="49"/>
      <c r="O755" s="49"/>
    </row>
    <row r="756" ht="28.5" customHeight="1">
      <c r="B756" s="106"/>
      <c r="C756" s="106"/>
      <c r="H756" s="49"/>
      <c r="I756" s="38"/>
      <c r="J756" s="38"/>
      <c r="L756" s="49"/>
      <c r="M756" s="49"/>
      <c r="N756" s="49"/>
      <c r="O756" s="49"/>
    </row>
    <row r="757" ht="28.5" customHeight="1">
      <c r="B757" s="106"/>
      <c r="C757" s="106"/>
      <c r="H757" s="49"/>
      <c r="I757" s="38"/>
      <c r="J757" s="38"/>
      <c r="L757" s="49"/>
      <c r="M757" s="49"/>
      <c r="N757" s="49"/>
      <c r="O757" s="49"/>
    </row>
    <row r="758" ht="28.5" customHeight="1">
      <c r="B758" s="106"/>
      <c r="C758" s="106"/>
      <c r="H758" s="49"/>
      <c r="I758" s="38"/>
      <c r="J758" s="38"/>
      <c r="L758" s="49"/>
      <c r="M758" s="49"/>
      <c r="N758" s="49"/>
      <c r="O758" s="49"/>
    </row>
    <row r="759" ht="28.5" customHeight="1">
      <c r="B759" s="106"/>
      <c r="C759" s="106"/>
      <c r="H759" s="49"/>
      <c r="I759" s="38"/>
      <c r="J759" s="38"/>
      <c r="L759" s="49"/>
      <c r="M759" s="49"/>
      <c r="N759" s="49"/>
      <c r="O759" s="49"/>
    </row>
    <row r="760" ht="28.5" customHeight="1">
      <c r="B760" s="106"/>
      <c r="C760" s="106"/>
      <c r="H760" s="49"/>
      <c r="I760" s="38"/>
      <c r="J760" s="38"/>
      <c r="L760" s="49"/>
      <c r="M760" s="49"/>
      <c r="N760" s="49"/>
      <c r="O760" s="49"/>
    </row>
    <row r="761" ht="28.5" customHeight="1">
      <c r="B761" s="106"/>
      <c r="C761" s="106"/>
      <c r="H761" s="49"/>
      <c r="I761" s="38"/>
      <c r="J761" s="38"/>
      <c r="L761" s="49"/>
      <c r="M761" s="49"/>
      <c r="N761" s="49"/>
      <c r="O761" s="49"/>
    </row>
    <row r="762" ht="28.5" customHeight="1">
      <c r="B762" s="106"/>
      <c r="C762" s="106"/>
      <c r="H762" s="49"/>
      <c r="I762" s="38"/>
      <c r="J762" s="38"/>
      <c r="L762" s="49"/>
      <c r="M762" s="49"/>
      <c r="N762" s="49"/>
      <c r="O762" s="49"/>
    </row>
    <row r="763" ht="28.5" customHeight="1">
      <c r="B763" s="106"/>
      <c r="C763" s="106"/>
      <c r="H763" s="49"/>
      <c r="I763" s="38"/>
      <c r="J763" s="38"/>
      <c r="L763" s="49"/>
      <c r="M763" s="49"/>
      <c r="N763" s="49"/>
      <c r="O763" s="49"/>
    </row>
    <row r="764" ht="28.5" customHeight="1">
      <c r="B764" s="106"/>
      <c r="C764" s="106"/>
      <c r="H764" s="49"/>
      <c r="I764" s="38"/>
      <c r="J764" s="38"/>
      <c r="L764" s="49"/>
      <c r="M764" s="49"/>
      <c r="N764" s="49"/>
      <c r="O764" s="49"/>
    </row>
    <row r="765" ht="28.5" customHeight="1">
      <c r="B765" s="106"/>
      <c r="C765" s="106"/>
      <c r="H765" s="49"/>
      <c r="I765" s="38"/>
      <c r="J765" s="38"/>
      <c r="L765" s="49"/>
      <c r="M765" s="49"/>
      <c r="N765" s="49"/>
      <c r="O765" s="49"/>
    </row>
    <row r="766" ht="28.5" customHeight="1">
      <c r="B766" s="106"/>
      <c r="C766" s="106"/>
      <c r="H766" s="49"/>
      <c r="I766" s="38"/>
      <c r="J766" s="38"/>
      <c r="L766" s="49"/>
      <c r="M766" s="49"/>
      <c r="N766" s="49"/>
      <c r="O766" s="49"/>
    </row>
    <row r="767" ht="28.5" customHeight="1">
      <c r="B767" s="106"/>
      <c r="C767" s="106"/>
      <c r="H767" s="49"/>
      <c r="I767" s="38"/>
      <c r="J767" s="38"/>
      <c r="L767" s="49"/>
      <c r="M767" s="49"/>
      <c r="N767" s="49"/>
      <c r="O767" s="49"/>
    </row>
    <row r="768" ht="28.5" customHeight="1">
      <c r="B768" s="106"/>
      <c r="C768" s="106"/>
      <c r="H768" s="49"/>
      <c r="I768" s="38"/>
      <c r="J768" s="38"/>
      <c r="L768" s="49"/>
      <c r="M768" s="49"/>
      <c r="N768" s="49"/>
      <c r="O768" s="49"/>
    </row>
    <row r="769" ht="28.5" customHeight="1">
      <c r="B769" s="106"/>
      <c r="C769" s="106"/>
      <c r="H769" s="49"/>
      <c r="I769" s="38"/>
      <c r="J769" s="38"/>
      <c r="L769" s="49"/>
      <c r="M769" s="49"/>
      <c r="N769" s="49"/>
      <c r="O769" s="49"/>
    </row>
    <row r="770" ht="28.5" customHeight="1">
      <c r="B770" s="106"/>
      <c r="C770" s="106"/>
      <c r="H770" s="49"/>
      <c r="I770" s="38"/>
      <c r="J770" s="38"/>
      <c r="L770" s="49"/>
      <c r="M770" s="49"/>
      <c r="N770" s="49"/>
      <c r="O770" s="49"/>
    </row>
    <row r="771" ht="28.5" customHeight="1">
      <c r="B771" s="106"/>
      <c r="C771" s="106"/>
      <c r="H771" s="49"/>
      <c r="I771" s="38"/>
      <c r="J771" s="38"/>
      <c r="L771" s="49"/>
      <c r="M771" s="49"/>
      <c r="N771" s="49"/>
      <c r="O771" s="49"/>
    </row>
    <row r="772" ht="28.5" customHeight="1">
      <c r="B772" s="106"/>
      <c r="C772" s="106"/>
      <c r="H772" s="49"/>
      <c r="I772" s="38"/>
      <c r="J772" s="38"/>
      <c r="L772" s="49"/>
      <c r="M772" s="49"/>
      <c r="N772" s="49"/>
      <c r="O772" s="49"/>
    </row>
    <row r="773" ht="28.5" customHeight="1">
      <c r="B773" s="106"/>
      <c r="C773" s="106"/>
      <c r="H773" s="49"/>
      <c r="I773" s="38"/>
      <c r="J773" s="38"/>
      <c r="L773" s="49"/>
      <c r="M773" s="49"/>
      <c r="N773" s="49"/>
      <c r="O773" s="49"/>
    </row>
    <row r="774" ht="28.5" customHeight="1">
      <c r="B774" s="106"/>
      <c r="C774" s="106"/>
      <c r="H774" s="49"/>
      <c r="I774" s="38"/>
      <c r="J774" s="38"/>
      <c r="L774" s="49"/>
      <c r="M774" s="49"/>
      <c r="N774" s="49"/>
      <c r="O774" s="49"/>
    </row>
    <row r="775" ht="28.5" customHeight="1">
      <c r="B775" s="106"/>
      <c r="C775" s="106"/>
      <c r="H775" s="49"/>
      <c r="I775" s="38"/>
      <c r="J775" s="38"/>
      <c r="L775" s="49"/>
      <c r="M775" s="49"/>
      <c r="N775" s="49"/>
      <c r="O775" s="49"/>
    </row>
    <row r="776" ht="28.5" customHeight="1">
      <c r="B776" s="106"/>
      <c r="C776" s="106"/>
      <c r="H776" s="49"/>
      <c r="I776" s="38"/>
      <c r="J776" s="38"/>
      <c r="L776" s="49"/>
      <c r="M776" s="49"/>
      <c r="N776" s="49"/>
      <c r="O776" s="49"/>
    </row>
    <row r="777" ht="28.5" customHeight="1">
      <c r="B777" s="106"/>
      <c r="C777" s="106"/>
      <c r="H777" s="49"/>
      <c r="I777" s="38"/>
      <c r="J777" s="38"/>
      <c r="L777" s="49"/>
      <c r="M777" s="49"/>
      <c r="N777" s="49"/>
      <c r="O777" s="49"/>
    </row>
    <row r="778" ht="28.5" customHeight="1">
      <c r="B778" s="106"/>
      <c r="C778" s="106"/>
      <c r="H778" s="49"/>
      <c r="I778" s="38"/>
      <c r="J778" s="38"/>
      <c r="L778" s="49"/>
      <c r="M778" s="49"/>
      <c r="N778" s="49"/>
      <c r="O778" s="49"/>
    </row>
    <row r="779" ht="28.5" customHeight="1">
      <c r="B779" s="106"/>
      <c r="C779" s="106"/>
      <c r="H779" s="49"/>
      <c r="I779" s="38"/>
      <c r="J779" s="38"/>
      <c r="L779" s="49"/>
      <c r="M779" s="49"/>
      <c r="N779" s="49"/>
      <c r="O779" s="49"/>
    </row>
    <row r="780" ht="28.5" customHeight="1">
      <c r="B780" s="106"/>
      <c r="C780" s="106"/>
      <c r="H780" s="49"/>
      <c r="I780" s="38"/>
      <c r="J780" s="38"/>
      <c r="L780" s="49"/>
      <c r="M780" s="49"/>
      <c r="N780" s="49"/>
      <c r="O780" s="49"/>
    </row>
    <row r="781" ht="28.5" customHeight="1">
      <c r="B781" s="106"/>
      <c r="C781" s="106"/>
      <c r="H781" s="49"/>
      <c r="I781" s="38"/>
      <c r="J781" s="38"/>
      <c r="L781" s="49"/>
      <c r="M781" s="49"/>
      <c r="N781" s="49"/>
      <c r="O781" s="49"/>
    </row>
    <row r="782" ht="28.5" customHeight="1">
      <c r="B782" s="106"/>
      <c r="C782" s="106"/>
      <c r="H782" s="49"/>
      <c r="I782" s="38"/>
      <c r="J782" s="38"/>
      <c r="L782" s="49"/>
      <c r="M782" s="49"/>
      <c r="N782" s="49"/>
      <c r="O782" s="49"/>
    </row>
    <row r="783" ht="28.5" customHeight="1">
      <c r="B783" s="106"/>
      <c r="C783" s="106"/>
      <c r="H783" s="49"/>
      <c r="I783" s="38"/>
      <c r="J783" s="38"/>
      <c r="L783" s="49"/>
      <c r="M783" s="49"/>
      <c r="N783" s="49"/>
      <c r="O783" s="49"/>
    </row>
    <row r="784" ht="28.5" customHeight="1">
      <c r="B784" s="106"/>
      <c r="C784" s="106"/>
      <c r="H784" s="49"/>
      <c r="I784" s="38"/>
      <c r="J784" s="38"/>
      <c r="L784" s="49"/>
      <c r="M784" s="49"/>
      <c r="N784" s="49"/>
      <c r="O784" s="49"/>
    </row>
    <row r="785" ht="28.5" customHeight="1">
      <c r="B785" s="106"/>
      <c r="C785" s="106"/>
      <c r="H785" s="49"/>
      <c r="I785" s="38"/>
      <c r="J785" s="38"/>
      <c r="L785" s="49"/>
      <c r="M785" s="49"/>
      <c r="N785" s="49"/>
      <c r="O785" s="49"/>
    </row>
    <row r="786" ht="28.5" customHeight="1">
      <c r="B786" s="106"/>
      <c r="C786" s="106"/>
      <c r="H786" s="49"/>
      <c r="I786" s="38"/>
      <c r="J786" s="38"/>
      <c r="L786" s="49"/>
      <c r="M786" s="49"/>
      <c r="N786" s="49"/>
      <c r="O786" s="49"/>
    </row>
    <row r="787" ht="28.5" customHeight="1">
      <c r="B787" s="106"/>
      <c r="C787" s="106"/>
      <c r="H787" s="49"/>
      <c r="I787" s="38"/>
      <c r="J787" s="38"/>
      <c r="L787" s="49"/>
      <c r="M787" s="49"/>
      <c r="N787" s="49"/>
      <c r="O787" s="49"/>
    </row>
    <row r="788" ht="28.5" customHeight="1">
      <c r="B788" s="106"/>
      <c r="C788" s="106"/>
      <c r="H788" s="49"/>
      <c r="I788" s="38"/>
      <c r="J788" s="38"/>
      <c r="L788" s="49"/>
      <c r="M788" s="49"/>
      <c r="N788" s="49"/>
      <c r="O788" s="49"/>
    </row>
    <row r="789" ht="28.5" customHeight="1">
      <c r="B789" s="106"/>
      <c r="C789" s="106"/>
      <c r="H789" s="49"/>
      <c r="I789" s="38"/>
      <c r="J789" s="38"/>
      <c r="L789" s="49"/>
      <c r="M789" s="49"/>
      <c r="N789" s="49"/>
      <c r="O789" s="49"/>
    </row>
    <row r="790" ht="28.5" customHeight="1">
      <c r="B790" s="106"/>
      <c r="C790" s="106"/>
      <c r="H790" s="49"/>
      <c r="I790" s="38"/>
      <c r="J790" s="38"/>
      <c r="L790" s="49"/>
      <c r="M790" s="49"/>
      <c r="N790" s="49"/>
      <c r="O790" s="49"/>
    </row>
    <row r="791" ht="28.5" customHeight="1">
      <c r="B791" s="106"/>
      <c r="C791" s="106"/>
      <c r="H791" s="49"/>
      <c r="I791" s="38"/>
      <c r="J791" s="38"/>
      <c r="L791" s="49"/>
      <c r="M791" s="49"/>
      <c r="N791" s="49"/>
      <c r="O791" s="49"/>
    </row>
    <row r="792" ht="28.5" customHeight="1">
      <c r="B792" s="106"/>
      <c r="C792" s="106"/>
      <c r="H792" s="49"/>
      <c r="I792" s="38"/>
      <c r="J792" s="38"/>
      <c r="L792" s="49"/>
      <c r="M792" s="49"/>
      <c r="N792" s="49"/>
      <c r="O792" s="49"/>
    </row>
    <row r="793" ht="28.5" customHeight="1">
      <c r="B793" s="106"/>
      <c r="C793" s="106"/>
      <c r="H793" s="49"/>
      <c r="I793" s="38"/>
      <c r="J793" s="38"/>
      <c r="L793" s="49"/>
      <c r="M793" s="49"/>
      <c r="N793" s="49"/>
      <c r="O793" s="49"/>
    </row>
    <row r="794" ht="28.5" customHeight="1">
      <c r="B794" s="106"/>
      <c r="C794" s="106"/>
      <c r="H794" s="49"/>
      <c r="I794" s="38"/>
      <c r="J794" s="38"/>
      <c r="L794" s="49"/>
      <c r="M794" s="49"/>
      <c r="N794" s="49"/>
      <c r="O794" s="49"/>
    </row>
    <row r="795" ht="28.5" customHeight="1">
      <c r="B795" s="106"/>
      <c r="C795" s="106"/>
      <c r="H795" s="49"/>
      <c r="I795" s="38"/>
      <c r="J795" s="38"/>
      <c r="L795" s="49"/>
      <c r="M795" s="49"/>
      <c r="N795" s="49"/>
      <c r="O795" s="49"/>
    </row>
    <row r="796" ht="28.5" customHeight="1">
      <c r="B796" s="106"/>
      <c r="C796" s="106"/>
      <c r="H796" s="49"/>
      <c r="I796" s="38"/>
      <c r="J796" s="38"/>
      <c r="L796" s="49"/>
      <c r="M796" s="49"/>
      <c r="N796" s="49"/>
      <c r="O796" s="49"/>
    </row>
    <row r="797" ht="28.5" customHeight="1">
      <c r="B797" s="106"/>
      <c r="C797" s="106"/>
      <c r="H797" s="49"/>
      <c r="I797" s="38"/>
      <c r="J797" s="38"/>
      <c r="L797" s="49"/>
      <c r="M797" s="49"/>
      <c r="N797" s="49"/>
      <c r="O797" s="49"/>
    </row>
    <row r="798" ht="28.5" customHeight="1">
      <c r="B798" s="106"/>
      <c r="C798" s="106"/>
      <c r="H798" s="49"/>
      <c r="I798" s="38"/>
      <c r="J798" s="38"/>
      <c r="L798" s="49"/>
      <c r="M798" s="49"/>
      <c r="N798" s="49"/>
      <c r="O798" s="49"/>
    </row>
    <row r="799" ht="28.5" customHeight="1">
      <c r="B799" s="106"/>
      <c r="C799" s="106"/>
      <c r="H799" s="49"/>
      <c r="I799" s="38"/>
      <c r="J799" s="38"/>
      <c r="L799" s="49"/>
      <c r="M799" s="49"/>
      <c r="N799" s="49"/>
      <c r="O799" s="49"/>
    </row>
    <row r="800" ht="28.5" customHeight="1">
      <c r="B800" s="106"/>
      <c r="C800" s="106"/>
      <c r="H800" s="49"/>
      <c r="I800" s="38"/>
      <c r="J800" s="38"/>
      <c r="L800" s="49"/>
      <c r="M800" s="49"/>
      <c r="N800" s="49"/>
      <c r="O800" s="49"/>
    </row>
    <row r="801" ht="28.5" customHeight="1">
      <c r="B801" s="106"/>
      <c r="C801" s="106"/>
      <c r="H801" s="49"/>
      <c r="I801" s="38"/>
      <c r="J801" s="38"/>
      <c r="L801" s="49"/>
      <c r="M801" s="49"/>
      <c r="N801" s="49"/>
      <c r="O801" s="49"/>
    </row>
    <row r="802" ht="28.5" customHeight="1">
      <c r="B802" s="106"/>
      <c r="C802" s="106"/>
      <c r="H802" s="49"/>
      <c r="I802" s="38"/>
      <c r="J802" s="38"/>
      <c r="L802" s="49"/>
      <c r="M802" s="49"/>
      <c r="N802" s="49"/>
      <c r="O802" s="49"/>
    </row>
    <row r="803" ht="28.5" customHeight="1">
      <c r="B803" s="106"/>
      <c r="C803" s="106"/>
      <c r="H803" s="49"/>
      <c r="I803" s="38"/>
      <c r="J803" s="38"/>
      <c r="L803" s="49"/>
      <c r="M803" s="49"/>
      <c r="N803" s="49"/>
      <c r="O803" s="49"/>
    </row>
    <row r="804" ht="28.5" customHeight="1">
      <c r="B804" s="106"/>
      <c r="C804" s="106"/>
      <c r="H804" s="49"/>
      <c r="I804" s="38"/>
      <c r="J804" s="38"/>
      <c r="L804" s="49"/>
      <c r="M804" s="49"/>
      <c r="N804" s="49"/>
      <c r="O804" s="49"/>
    </row>
    <row r="805" ht="28.5" customHeight="1">
      <c r="B805" s="106"/>
      <c r="C805" s="106"/>
      <c r="H805" s="49"/>
      <c r="I805" s="38"/>
      <c r="J805" s="38"/>
      <c r="L805" s="49"/>
      <c r="M805" s="49"/>
      <c r="N805" s="49"/>
      <c r="O805" s="49"/>
    </row>
    <row r="806" ht="28.5" customHeight="1">
      <c r="B806" s="106"/>
      <c r="C806" s="106"/>
      <c r="H806" s="49"/>
      <c r="I806" s="38"/>
      <c r="J806" s="38"/>
      <c r="L806" s="49"/>
      <c r="M806" s="49"/>
      <c r="N806" s="49"/>
      <c r="O806" s="49"/>
    </row>
    <row r="807" ht="28.5" customHeight="1">
      <c r="B807" s="106"/>
      <c r="C807" s="106"/>
      <c r="H807" s="49"/>
      <c r="I807" s="38"/>
      <c r="J807" s="38"/>
      <c r="L807" s="49"/>
      <c r="M807" s="49"/>
      <c r="N807" s="49"/>
      <c r="O807" s="49"/>
    </row>
    <row r="808" ht="28.5" customHeight="1">
      <c r="B808" s="106"/>
      <c r="C808" s="106"/>
      <c r="H808" s="49"/>
      <c r="I808" s="38"/>
      <c r="J808" s="38"/>
      <c r="L808" s="49"/>
      <c r="M808" s="49"/>
      <c r="N808" s="49"/>
      <c r="O808" s="49"/>
    </row>
    <row r="809" ht="28.5" customHeight="1">
      <c r="B809" s="106"/>
      <c r="C809" s="106"/>
      <c r="H809" s="49"/>
      <c r="I809" s="38"/>
      <c r="J809" s="38"/>
      <c r="L809" s="49"/>
      <c r="M809" s="49"/>
      <c r="N809" s="49"/>
      <c r="O809" s="49"/>
    </row>
    <row r="810" ht="28.5" customHeight="1">
      <c r="B810" s="106"/>
      <c r="C810" s="106"/>
      <c r="H810" s="49"/>
      <c r="I810" s="38"/>
      <c r="J810" s="38"/>
      <c r="L810" s="49"/>
      <c r="M810" s="49"/>
      <c r="N810" s="49"/>
      <c r="O810" s="49"/>
    </row>
    <row r="811" ht="28.5" customHeight="1">
      <c r="B811" s="106"/>
      <c r="C811" s="106"/>
      <c r="H811" s="49"/>
      <c r="I811" s="38"/>
      <c r="J811" s="38"/>
      <c r="L811" s="49"/>
      <c r="M811" s="49"/>
      <c r="N811" s="49"/>
      <c r="O811" s="49"/>
    </row>
    <row r="812" ht="28.5" customHeight="1">
      <c r="B812" s="106"/>
      <c r="C812" s="106"/>
      <c r="H812" s="49"/>
      <c r="I812" s="38"/>
      <c r="J812" s="38"/>
      <c r="L812" s="49"/>
      <c r="M812" s="49"/>
      <c r="N812" s="49"/>
      <c r="O812" s="49"/>
    </row>
    <row r="813" ht="28.5" customHeight="1">
      <c r="B813" s="106"/>
      <c r="C813" s="106"/>
      <c r="H813" s="49"/>
      <c r="I813" s="38"/>
      <c r="J813" s="38"/>
      <c r="L813" s="49"/>
      <c r="M813" s="49"/>
      <c r="N813" s="49"/>
      <c r="O813" s="49"/>
    </row>
    <row r="814" ht="28.5" customHeight="1">
      <c r="B814" s="106"/>
      <c r="C814" s="106"/>
      <c r="H814" s="49"/>
      <c r="I814" s="38"/>
      <c r="J814" s="38"/>
      <c r="L814" s="49"/>
      <c r="M814" s="49"/>
      <c r="N814" s="49"/>
      <c r="O814" s="49"/>
    </row>
    <row r="815" ht="28.5" customHeight="1">
      <c r="B815" s="106"/>
      <c r="C815" s="106"/>
      <c r="H815" s="49"/>
      <c r="I815" s="38"/>
      <c r="J815" s="38"/>
      <c r="L815" s="49"/>
      <c r="M815" s="49"/>
      <c r="N815" s="49"/>
      <c r="O815" s="49"/>
    </row>
    <row r="816" ht="28.5" customHeight="1">
      <c r="B816" s="106"/>
      <c r="C816" s="106"/>
      <c r="H816" s="49"/>
      <c r="I816" s="38"/>
      <c r="J816" s="38"/>
      <c r="L816" s="49"/>
      <c r="M816" s="49"/>
      <c r="N816" s="49"/>
      <c r="O816" s="49"/>
    </row>
    <row r="817" ht="28.5" customHeight="1">
      <c r="B817" s="106"/>
      <c r="C817" s="106"/>
      <c r="H817" s="49"/>
      <c r="I817" s="38"/>
      <c r="J817" s="38"/>
      <c r="L817" s="49"/>
      <c r="M817" s="49"/>
      <c r="N817" s="49"/>
      <c r="O817" s="49"/>
    </row>
    <row r="818" ht="28.5" customHeight="1">
      <c r="B818" s="106"/>
      <c r="C818" s="106"/>
      <c r="H818" s="49"/>
      <c r="I818" s="38"/>
      <c r="J818" s="38"/>
      <c r="L818" s="49"/>
      <c r="M818" s="49"/>
      <c r="N818" s="49"/>
      <c r="O818" s="49"/>
    </row>
    <row r="819" ht="28.5" customHeight="1">
      <c r="B819" s="106"/>
      <c r="C819" s="106"/>
      <c r="H819" s="49"/>
      <c r="I819" s="38"/>
      <c r="J819" s="38"/>
      <c r="L819" s="49"/>
      <c r="M819" s="49"/>
      <c r="N819" s="49"/>
      <c r="O819" s="49"/>
    </row>
    <row r="820" ht="28.5" customHeight="1">
      <c r="B820" s="106"/>
      <c r="C820" s="106"/>
      <c r="H820" s="49"/>
      <c r="I820" s="38"/>
      <c r="J820" s="38"/>
      <c r="L820" s="49"/>
      <c r="M820" s="49"/>
      <c r="N820" s="49"/>
      <c r="O820" s="49"/>
    </row>
    <row r="821" ht="28.5" customHeight="1">
      <c r="B821" s="106"/>
      <c r="C821" s="106"/>
      <c r="H821" s="49"/>
      <c r="I821" s="38"/>
      <c r="J821" s="38"/>
      <c r="L821" s="49"/>
      <c r="M821" s="49"/>
      <c r="N821" s="49"/>
      <c r="O821" s="49"/>
    </row>
    <row r="822" ht="28.5" customHeight="1">
      <c r="B822" s="106"/>
      <c r="C822" s="106"/>
      <c r="H822" s="49"/>
      <c r="I822" s="38"/>
      <c r="J822" s="38"/>
      <c r="L822" s="49"/>
      <c r="M822" s="49"/>
      <c r="N822" s="49"/>
      <c r="O822" s="49"/>
    </row>
    <row r="823" ht="28.5" customHeight="1">
      <c r="B823" s="106"/>
      <c r="C823" s="106"/>
      <c r="H823" s="49"/>
      <c r="I823" s="38"/>
      <c r="J823" s="38"/>
      <c r="L823" s="49"/>
      <c r="M823" s="49"/>
      <c r="N823" s="49"/>
      <c r="O823" s="49"/>
    </row>
    <row r="824" ht="28.5" customHeight="1">
      <c r="B824" s="106"/>
      <c r="C824" s="106"/>
      <c r="H824" s="49"/>
      <c r="I824" s="38"/>
      <c r="J824" s="38"/>
      <c r="L824" s="49"/>
      <c r="M824" s="49"/>
      <c r="N824" s="49"/>
      <c r="O824" s="49"/>
    </row>
    <row r="825" ht="28.5" customHeight="1">
      <c r="B825" s="106"/>
      <c r="C825" s="106"/>
      <c r="H825" s="49"/>
      <c r="I825" s="38"/>
      <c r="J825" s="38"/>
      <c r="L825" s="49"/>
      <c r="M825" s="49"/>
      <c r="N825" s="49"/>
      <c r="O825" s="49"/>
    </row>
    <row r="826" ht="28.5" customHeight="1">
      <c r="B826" s="106"/>
      <c r="C826" s="106"/>
      <c r="H826" s="49"/>
      <c r="I826" s="38"/>
      <c r="J826" s="38"/>
      <c r="L826" s="49"/>
      <c r="M826" s="49"/>
      <c r="N826" s="49"/>
      <c r="O826" s="49"/>
    </row>
    <row r="827" ht="28.5" customHeight="1">
      <c r="B827" s="106"/>
      <c r="C827" s="106"/>
      <c r="H827" s="49"/>
      <c r="I827" s="38"/>
      <c r="J827" s="38"/>
      <c r="L827" s="49"/>
      <c r="M827" s="49"/>
      <c r="N827" s="49"/>
      <c r="O827" s="49"/>
    </row>
    <row r="828" ht="28.5" customHeight="1">
      <c r="B828" s="106"/>
      <c r="C828" s="106"/>
      <c r="H828" s="49"/>
      <c r="I828" s="38"/>
      <c r="J828" s="38"/>
      <c r="L828" s="49"/>
      <c r="M828" s="49"/>
      <c r="N828" s="49"/>
      <c r="O828" s="49"/>
    </row>
    <row r="829" ht="28.5" customHeight="1">
      <c r="B829" s="106"/>
      <c r="C829" s="106"/>
      <c r="H829" s="49"/>
      <c r="I829" s="38"/>
      <c r="J829" s="38"/>
      <c r="L829" s="49"/>
      <c r="M829" s="49"/>
      <c r="N829" s="49"/>
      <c r="O829" s="49"/>
    </row>
    <row r="830" ht="28.5" customHeight="1">
      <c r="B830" s="106"/>
      <c r="C830" s="106"/>
      <c r="H830" s="49"/>
      <c r="I830" s="38"/>
      <c r="J830" s="38"/>
      <c r="L830" s="49"/>
      <c r="M830" s="49"/>
      <c r="N830" s="49"/>
      <c r="O830" s="49"/>
    </row>
    <row r="831" ht="28.5" customHeight="1">
      <c r="B831" s="106"/>
      <c r="C831" s="106"/>
      <c r="H831" s="49"/>
      <c r="I831" s="38"/>
      <c r="J831" s="38"/>
      <c r="L831" s="49"/>
      <c r="M831" s="49"/>
      <c r="N831" s="49"/>
      <c r="O831" s="49"/>
    </row>
    <row r="832" ht="28.5" customHeight="1">
      <c r="B832" s="106"/>
      <c r="C832" s="106"/>
      <c r="H832" s="49"/>
      <c r="I832" s="38"/>
      <c r="J832" s="38"/>
      <c r="L832" s="49"/>
      <c r="M832" s="49"/>
      <c r="N832" s="49"/>
      <c r="O832" s="49"/>
    </row>
    <row r="833" ht="28.5" customHeight="1">
      <c r="B833" s="106"/>
      <c r="C833" s="106"/>
      <c r="H833" s="49"/>
      <c r="I833" s="38"/>
      <c r="J833" s="38"/>
      <c r="L833" s="49"/>
      <c r="M833" s="49"/>
      <c r="N833" s="49"/>
      <c r="O833" s="49"/>
    </row>
    <row r="834" ht="28.5" customHeight="1">
      <c r="B834" s="106"/>
      <c r="C834" s="106"/>
      <c r="H834" s="49"/>
      <c r="I834" s="38"/>
      <c r="J834" s="38"/>
      <c r="L834" s="49"/>
      <c r="M834" s="49"/>
      <c r="N834" s="49"/>
      <c r="O834" s="49"/>
    </row>
    <row r="835" ht="28.5" customHeight="1">
      <c r="B835" s="106"/>
      <c r="C835" s="106"/>
      <c r="H835" s="49"/>
      <c r="I835" s="38"/>
      <c r="J835" s="38"/>
      <c r="L835" s="49"/>
      <c r="M835" s="49"/>
      <c r="N835" s="49"/>
      <c r="O835" s="49"/>
    </row>
    <row r="836" ht="28.5" customHeight="1">
      <c r="B836" s="106"/>
      <c r="C836" s="106"/>
      <c r="H836" s="49"/>
      <c r="I836" s="38"/>
      <c r="J836" s="38"/>
      <c r="L836" s="49"/>
      <c r="M836" s="49"/>
      <c r="N836" s="49"/>
      <c r="O836" s="49"/>
    </row>
    <row r="837" ht="28.5" customHeight="1">
      <c r="B837" s="106"/>
      <c r="C837" s="106"/>
      <c r="H837" s="49"/>
      <c r="I837" s="38"/>
      <c r="J837" s="38"/>
      <c r="L837" s="49"/>
      <c r="M837" s="49"/>
      <c r="N837" s="49"/>
      <c r="O837" s="49"/>
    </row>
    <row r="838" ht="28.5" customHeight="1">
      <c r="B838" s="106"/>
      <c r="C838" s="106"/>
      <c r="H838" s="49"/>
      <c r="I838" s="38"/>
      <c r="J838" s="38"/>
      <c r="L838" s="49"/>
      <c r="M838" s="49"/>
      <c r="N838" s="49"/>
      <c r="O838" s="49"/>
    </row>
    <row r="839" ht="28.5" customHeight="1">
      <c r="B839" s="106"/>
      <c r="C839" s="106"/>
      <c r="H839" s="49"/>
      <c r="I839" s="38"/>
      <c r="J839" s="38"/>
      <c r="L839" s="49"/>
      <c r="M839" s="49"/>
      <c r="N839" s="49"/>
      <c r="O839" s="49"/>
    </row>
    <row r="840" ht="28.5" customHeight="1">
      <c r="B840" s="106"/>
      <c r="C840" s="106"/>
      <c r="H840" s="49"/>
      <c r="I840" s="38"/>
      <c r="J840" s="38"/>
      <c r="L840" s="49"/>
      <c r="M840" s="49"/>
      <c r="N840" s="49"/>
      <c r="O840" s="49"/>
    </row>
    <row r="841" ht="28.5" customHeight="1">
      <c r="B841" s="106"/>
      <c r="C841" s="106"/>
      <c r="H841" s="49"/>
      <c r="I841" s="38"/>
      <c r="J841" s="38"/>
      <c r="L841" s="49"/>
      <c r="M841" s="49"/>
      <c r="N841" s="49"/>
      <c r="O841" s="49"/>
    </row>
    <row r="842" ht="28.5" customHeight="1">
      <c r="B842" s="106"/>
      <c r="C842" s="106"/>
      <c r="H842" s="49"/>
      <c r="I842" s="38"/>
      <c r="J842" s="38"/>
      <c r="L842" s="49"/>
      <c r="M842" s="49"/>
      <c r="N842" s="49"/>
      <c r="O842" s="49"/>
    </row>
    <row r="843" ht="28.5" customHeight="1">
      <c r="B843" s="106"/>
      <c r="C843" s="106"/>
      <c r="H843" s="49"/>
      <c r="I843" s="38"/>
      <c r="J843" s="38"/>
      <c r="L843" s="49"/>
      <c r="M843" s="49"/>
      <c r="N843" s="49"/>
      <c r="O843" s="49"/>
    </row>
    <row r="844" ht="28.5" customHeight="1">
      <c r="B844" s="106"/>
      <c r="C844" s="106"/>
      <c r="H844" s="49"/>
      <c r="I844" s="38"/>
      <c r="J844" s="38"/>
      <c r="L844" s="49"/>
      <c r="M844" s="49"/>
      <c r="N844" s="49"/>
      <c r="O844" s="49"/>
    </row>
    <row r="845" ht="28.5" customHeight="1">
      <c r="B845" s="106"/>
      <c r="C845" s="106"/>
      <c r="H845" s="49"/>
      <c r="I845" s="38"/>
      <c r="J845" s="38"/>
      <c r="L845" s="49"/>
      <c r="M845" s="49"/>
      <c r="N845" s="49"/>
      <c r="O845" s="49"/>
    </row>
    <row r="846" ht="28.5" customHeight="1">
      <c r="B846" s="106"/>
      <c r="C846" s="106"/>
      <c r="H846" s="49"/>
      <c r="I846" s="38"/>
      <c r="J846" s="38"/>
      <c r="L846" s="49"/>
      <c r="M846" s="49"/>
      <c r="N846" s="49"/>
      <c r="O846" s="49"/>
    </row>
    <row r="847" ht="28.5" customHeight="1">
      <c r="B847" s="106"/>
      <c r="C847" s="106"/>
      <c r="H847" s="49"/>
      <c r="I847" s="38"/>
      <c r="J847" s="38"/>
      <c r="L847" s="49"/>
      <c r="M847" s="49"/>
      <c r="N847" s="49"/>
      <c r="O847" s="49"/>
    </row>
    <row r="848" ht="28.5" customHeight="1">
      <c r="B848" s="106"/>
      <c r="C848" s="106"/>
      <c r="H848" s="49"/>
      <c r="I848" s="38"/>
      <c r="J848" s="38"/>
      <c r="L848" s="49"/>
      <c r="M848" s="49"/>
      <c r="N848" s="49"/>
      <c r="O848" s="49"/>
    </row>
    <row r="849" ht="28.5" customHeight="1">
      <c r="B849" s="106"/>
      <c r="C849" s="106"/>
      <c r="H849" s="49"/>
      <c r="I849" s="38"/>
      <c r="J849" s="38"/>
      <c r="L849" s="49"/>
      <c r="M849" s="49"/>
      <c r="N849" s="49"/>
      <c r="O849" s="49"/>
    </row>
    <row r="850" ht="28.5" customHeight="1">
      <c r="B850" s="106"/>
      <c r="C850" s="106"/>
      <c r="H850" s="49"/>
      <c r="I850" s="38"/>
      <c r="J850" s="38"/>
      <c r="L850" s="49"/>
      <c r="M850" s="49"/>
      <c r="N850" s="49"/>
      <c r="O850" s="49"/>
    </row>
    <row r="851" ht="28.5" customHeight="1">
      <c r="B851" s="106"/>
      <c r="C851" s="106"/>
      <c r="H851" s="49"/>
      <c r="I851" s="38"/>
      <c r="J851" s="38"/>
      <c r="L851" s="49"/>
      <c r="M851" s="49"/>
      <c r="N851" s="49"/>
      <c r="O851" s="49"/>
    </row>
    <row r="852" ht="28.5" customHeight="1">
      <c r="B852" s="106"/>
      <c r="C852" s="106"/>
      <c r="H852" s="49"/>
      <c r="I852" s="38"/>
      <c r="J852" s="38"/>
      <c r="L852" s="49"/>
      <c r="M852" s="49"/>
      <c r="N852" s="49"/>
      <c r="O852" s="49"/>
    </row>
    <row r="853" ht="28.5" customHeight="1">
      <c r="B853" s="106"/>
      <c r="C853" s="106"/>
      <c r="H853" s="49"/>
      <c r="I853" s="38"/>
      <c r="J853" s="38"/>
      <c r="L853" s="49"/>
      <c r="M853" s="49"/>
      <c r="N853" s="49"/>
      <c r="O853" s="49"/>
    </row>
    <row r="854" ht="28.5" customHeight="1">
      <c r="B854" s="106"/>
      <c r="C854" s="106"/>
      <c r="H854" s="49"/>
      <c r="I854" s="38"/>
      <c r="J854" s="38"/>
      <c r="L854" s="49"/>
      <c r="M854" s="49"/>
      <c r="N854" s="49"/>
      <c r="O854" s="49"/>
    </row>
    <row r="855" ht="28.5" customHeight="1">
      <c r="B855" s="106"/>
      <c r="C855" s="106"/>
      <c r="H855" s="49"/>
      <c r="I855" s="38"/>
      <c r="J855" s="38"/>
      <c r="L855" s="49"/>
      <c r="M855" s="49"/>
      <c r="N855" s="49"/>
      <c r="O855" s="49"/>
    </row>
    <row r="856" ht="28.5" customHeight="1">
      <c r="B856" s="106"/>
      <c r="C856" s="106"/>
      <c r="H856" s="49"/>
      <c r="I856" s="38"/>
      <c r="J856" s="38"/>
      <c r="L856" s="49"/>
      <c r="M856" s="49"/>
      <c r="N856" s="49"/>
      <c r="O856" s="49"/>
    </row>
    <row r="857" ht="28.5" customHeight="1">
      <c r="B857" s="106"/>
      <c r="C857" s="106"/>
      <c r="H857" s="49"/>
      <c r="I857" s="38"/>
      <c r="J857" s="38"/>
      <c r="L857" s="49"/>
      <c r="M857" s="49"/>
      <c r="N857" s="49"/>
      <c r="O857" s="49"/>
    </row>
    <row r="858" ht="28.5" customHeight="1">
      <c r="B858" s="106"/>
      <c r="C858" s="106"/>
      <c r="H858" s="49"/>
      <c r="I858" s="38"/>
      <c r="J858" s="38"/>
      <c r="L858" s="49"/>
      <c r="M858" s="49"/>
      <c r="N858" s="49"/>
      <c r="O858" s="49"/>
    </row>
    <row r="859" ht="28.5" customHeight="1">
      <c r="B859" s="106"/>
      <c r="C859" s="106"/>
      <c r="H859" s="49"/>
      <c r="I859" s="38"/>
      <c r="J859" s="38"/>
      <c r="L859" s="49"/>
      <c r="M859" s="49"/>
      <c r="N859" s="49"/>
      <c r="O859" s="49"/>
    </row>
    <row r="860" ht="28.5" customHeight="1">
      <c r="B860" s="106"/>
      <c r="C860" s="106"/>
      <c r="H860" s="49"/>
      <c r="I860" s="38"/>
      <c r="J860" s="38"/>
      <c r="L860" s="49"/>
      <c r="M860" s="49"/>
      <c r="N860" s="49"/>
      <c r="O860" s="49"/>
    </row>
    <row r="861" ht="28.5" customHeight="1">
      <c r="B861" s="106"/>
      <c r="C861" s="106"/>
      <c r="H861" s="49"/>
      <c r="I861" s="38"/>
      <c r="J861" s="38"/>
      <c r="L861" s="49"/>
      <c r="M861" s="49"/>
      <c r="N861" s="49"/>
      <c r="O861" s="49"/>
    </row>
    <row r="862" ht="28.5" customHeight="1">
      <c r="B862" s="106"/>
      <c r="C862" s="106"/>
      <c r="H862" s="49"/>
      <c r="I862" s="38"/>
      <c r="J862" s="38"/>
      <c r="L862" s="49"/>
      <c r="M862" s="49"/>
      <c r="N862" s="49"/>
      <c r="O862" s="49"/>
    </row>
    <row r="863" ht="28.5" customHeight="1">
      <c r="B863" s="106"/>
      <c r="C863" s="106"/>
      <c r="H863" s="49"/>
      <c r="I863" s="38"/>
      <c r="J863" s="38"/>
      <c r="L863" s="49"/>
      <c r="M863" s="49"/>
      <c r="N863" s="49"/>
      <c r="O863" s="49"/>
    </row>
    <row r="864" ht="28.5" customHeight="1">
      <c r="B864" s="106"/>
      <c r="C864" s="106"/>
      <c r="H864" s="49"/>
      <c r="I864" s="38"/>
      <c r="J864" s="38"/>
      <c r="L864" s="49"/>
      <c r="M864" s="49"/>
      <c r="N864" s="49"/>
      <c r="O864" s="49"/>
    </row>
    <row r="865" ht="28.5" customHeight="1">
      <c r="B865" s="106"/>
      <c r="C865" s="106"/>
      <c r="H865" s="49"/>
      <c r="I865" s="38"/>
      <c r="J865" s="38"/>
      <c r="L865" s="49"/>
      <c r="M865" s="49"/>
      <c r="N865" s="49"/>
      <c r="O865" s="49"/>
    </row>
    <row r="866" ht="28.5" customHeight="1">
      <c r="B866" s="106"/>
      <c r="C866" s="106"/>
      <c r="H866" s="49"/>
      <c r="I866" s="38"/>
      <c r="J866" s="38"/>
      <c r="L866" s="49"/>
      <c r="M866" s="49"/>
      <c r="N866" s="49"/>
      <c r="O866" s="49"/>
    </row>
    <row r="867" ht="28.5" customHeight="1">
      <c r="B867" s="106"/>
      <c r="C867" s="106"/>
      <c r="H867" s="49"/>
      <c r="I867" s="38"/>
      <c r="J867" s="38"/>
      <c r="L867" s="49"/>
      <c r="M867" s="49"/>
      <c r="N867" s="49"/>
      <c r="O867" s="49"/>
    </row>
    <row r="868" ht="28.5" customHeight="1">
      <c r="B868" s="106"/>
      <c r="C868" s="106"/>
      <c r="H868" s="49"/>
      <c r="I868" s="38"/>
      <c r="J868" s="38"/>
      <c r="L868" s="49"/>
      <c r="M868" s="49"/>
      <c r="N868" s="49"/>
      <c r="O868" s="49"/>
    </row>
    <row r="869" ht="28.5" customHeight="1">
      <c r="B869" s="106"/>
      <c r="C869" s="106"/>
      <c r="H869" s="49"/>
      <c r="I869" s="38"/>
      <c r="J869" s="38"/>
      <c r="L869" s="49"/>
      <c r="M869" s="49"/>
      <c r="N869" s="49"/>
      <c r="O869" s="49"/>
    </row>
    <row r="870" ht="28.5" customHeight="1">
      <c r="B870" s="106"/>
      <c r="C870" s="106"/>
      <c r="H870" s="49"/>
      <c r="I870" s="38"/>
      <c r="J870" s="38"/>
      <c r="L870" s="49"/>
      <c r="M870" s="49"/>
      <c r="N870" s="49"/>
      <c r="O870" s="49"/>
    </row>
    <row r="871" ht="28.5" customHeight="1">
      <c r="B871" s="106"/>
      <c r="C871" s="106"/>
      <c r="H871" s="49"/>
      <c r="I871" s="38"/>
      <c r="J871" s="38"/>
      <c r="L871" s="49"/>
      <c r="M871" s="49"/>
      <c r="N871" s="49"/>
      <c r="O871" s="49"/>
    </row>
    <row r="872" ht="28.5" customHeight="1">
      <c r="B872" s="106"/>
      <c r="C872" s="106"/>
      <c r="H872" s="49"/>
      <c r="I872" s="38"/>
      <c r="J872" s="38"/>
      <c r="L872" s="49"/>
      <c r="M872" s="49"/>
      <c r="N872" s="49"/>
      <c r="O872" s="49"/>
    </row>
    <row r="873" ht="28.5" customHeight="1">
      <c r="B873" s="106"/>
      <c r="C873" s="106"/>
      <c r="H873" s="49"/>
      <c r="I873" s="38"/>
      <c r="J873" s="38"/>
      <c r="L873" s="49"/>
      <c r="M873" s="49"/>
      <c r="N873" s="49"/>
      <c r="O873" s="49"/>
    </row>
    <row r="874" ht="28.5" customHeight="1">
      <c r="B874" s="106"/>
      <c r="C874" s="106"/>
      <c r="H874" s="49"/>
      <c r="I874" s="38"/>
      <c r="J874" s="38"/>
      <c r="L874" s="49"/>
      <c r="M874" s="49"/>
      <c r="N874" s="49"/>
      <c r="O874" s="49"/>
    </row>
    <row r="875" ht="28.5" customHeight="1">
      <c r="B875" s="106"/>
      <c r="C875" s="106"/>
      <c r="H875" s="49"/>
      <c r="I875" s="38"/>
      <c r="J875" s="38"/>
      <c r="L875" s="49"/>
      <c r="M875" s="49"/>
      <c r="N875" s="49"/>
      <c r="O875" s="49"/>
    </row>
    <row r="876" ht="28.5" customHeight="1">
      <c r="B876" s="106"/>
      <c r="C876" s="106"/>
      <c r="H876" s="49"/>
      <c r="I876" s="38"/>
      <c r="J876" s="38"/>
      <c r="L876" s="49"/>
      <c r="M876" s="49"/>
      <c r="N876" s="49"/>
      <c r="O876" s="49"/>
    </row>
    <row r="877" ht="28.5" customHeight="1">
      <c r="B877" s="106"/>
      <c r="C877" s="106"/>
      <c r="H877" s="49"/>
      <c r="I877" s="38"/>
      <c r="J877" s="38"/>
      <c r="L877" s="49"/>
      <c r="M877" s="49"/>
      <c r="N877" s="49"/>
      <c r="O877" s="49"/>
    </row>
    <row r="878" ht="28.5" customHeight="1">
      <c r="B878" s="106"/>
      <c r="C878" s="106"/>
      <c r="H878" s="49"/>
      <c r="I878" s="38"/>
      <c r="J878" s="38"/>
      <c r="L878" s="49"/>
      <c r="M878" s="49"/>
      <c r="N878" s="49"/>
      <c r="O878" s="49"/>
    </row>
    <row r="879" ht="28.5" customHeight="1">
      <c r="B879" s="106"/>
      <c r="C879" s="106"/>
      <c r="H879" s="49"/>
      <c r="I879" s="38"/>
      <c r="J879" s="38"/>
      <c r="L879" s="49"/>
      <c r="M879" s="49"/>
      <c r="N879" s="49"/>
      <c r="O879" s="49"/>
    </row>
    <row r="880" ht="28.5" customHeight="1">
      <c r="B880" s="106"/>
      <c r="C880" s="106"/>
      <c r="H880" s="49"/>
      <c r="I880" s="38"/>
      <c r="J880" s="38"/>
      <c r="L880" s="49"/>
      <c r="M880" s="49"/>
      <c r="N880" s="49"/>
      <c r="O880" s="49"/>
    </row>
    <row r="881" ht="28.5" customHeight="1">
      <c r="B881" s="106"/>
      <c r="C881" s="106"/>
      <c r="H881" s="49"/>
      <c r="I881" s="38"/>
      <c r="J881" s="38"/>
      <c r="L881" s="49"/>
      <c r="M881" s="49"/>
      <c r="N881" s="49"/>
      <c r="O881" s="49"/>
    </row>
    <row r="882" ht="28.5" customHeight="1">
      <c r="B882" s="106"/>
      <c r="C882" s="106"/>
      <c r="H882" s="49"/>
      <c r="I882" s="38"/>
      <c r="J882" s="38"/>
      <c r="L882" s="49"/>
      <c r="M882" s="49"/>
      <c r="N882" s="49"/>
      <c r="O882" s="49"/>
    </row>
    <row r="883" ht="28.5" customHeight="1">
      <c r="B883" s="106"/>
      <c r="C883" s="106"/>
      <c r="H883" s="49"/>
      <c r="I883" s="38"/>
      <c r="J883" s="38"/>
      <c r="L883" s="49"/>
      <c r="M883" s="49"/>
      <c r="N883" s="49"/>
      <c r="O883" s="49"/>
    </row>
    <row r="884" ht="28.5" customHeight="1">
      <c r="B884" s="106"/>
      <c r="C884" s="106"/>
      <c r="H884" s="49"/>
      <c r="I884" s="38"/>
      <c r="J884" s="38"/>
      <c r="L884" s="49"/>
      <c r="M884" s="49"/>
      <c r="N884" s="49"/>
      <c r="O884" s="49"/>
    </row>
    <row r="885" ht="28.5" customHeight="1">
      <c r="B885" s="106"/>
      <c r="C885" s="106"/>
      <c r="H885" s="49"/>
      <c r="I885" s="38"/>
      <c r="J885" s="38"/>
      <c r="L885" s="49"/>
      <c r="M885" s="49"/>
      <c r="N885" s="49"/>
      <c r="O885" s="49"/>
    </row>
    <row r="886" ht="28.5" customHeight="1">
      <c r="B886" s="106"/>
      <c r="C886" s="106"/>
      <c r="H886" s="49"/>
      <c r="I886" s="38"/>
      <c r="J886" s="38"/>
      <c r="L886" s="49"/>
      <c r="M886" s="49"/>
      <c r="N886" s="49"/>
      <c r="O886" s="49"/>
    </row>
    <row r="887" ht="28.5" customHeight="1">
      <c r="B887" s="106"/>
      <c r="C887" s="106"/>
      <c r="H887" s="49"/>
      <c r="I887" s="38"/>
      <c r="J887" s="38"/>
      <c r="L887" s="49"/>
      <c r="M887" s="49"/>
      <c r="N887" s="49"/>
      <c r="O887" s="49"/>
    </row>
    <row r="888" ht="28.5" customHeight="1">
      <c r="B888" s="106"/>
      <c r="C888" s="106"/>
      <c r="H888" s="49"/>
      <c r="I888" s="38"/>
      <c r="J888" s="38"/>
      <c r="L888" s="49"/>
      <c r="M888" s="49"/>
      <c r="N888" s="49"/>
      <c r="O888" s="49"/>
    </row>
    <row r="889" ht="28.5" customHeight="1">
      <c r="B889" s="106"/>
      <c r="C889" s="106"/>
      <c r="H889" s="49"/>
      <c r="I889" s="38"/>
      <c r="J889" s="38"/>
      <c r="L889" s="49"/>
      <c r="M889" s="49"/>
      <c r="N889" s="49"/>
      <c r="O889" s="49"/>
    </row>
    <row r="890" ht="28.5" customHeight="1">
      <c r="B890" s="106"/>
      <c r="C890" s="106"/>
      <c r="H890" s="49"/>
      <c r="I890" s="38"/>
      <c r="J890" s="38"/>
      <c r="L890" s="49"/>
      <c r="M890" s="49"/>
      <c r="N890" s="49"/>
      <c r="O890" s="49"/>
    </row>
    <row r="891" ht="28.5" customHeight="1">
      <c r="B891" s="106"/>
      <c r="C891" s="106"/>
      <c r="H891" s="49"/>
      <c r="I891" s="38"/>
      <c r="J891" s="38"/>
      <c r="L891" s="49"/>
      <c r="M891" s="49"/>
      <c r="N891" s="49"/>
      <c r="O891" s="49"/>
    </row>
    <row r="892" ht="28.5" customHeight="1">
      <c r="B892" s="106"/>
      <c r="C892" s="106"/>
      <c r="H892" s="49"/>
      <c r="I892" s="38"/>
      <c r="J892" s="38"/>
      <c r="L892" s="49"/>
      <c r="M892" s="49"/>
      <c r="N892" s="49"/>
      <c r="O892" s="49"/>
    </row>
    <row r="893" ht="28.5" customHeight="1">
      <c r="B893" s="106"/>
      <c r="C893" s="106"/>
      <c r="H893" s="49"/>
      <c r="I893" s="38"/>
      <c r="J893" s="38"/>
      <c r="L893" s="49"/>
      <c r="M893" s="49"/>
      <c r="N893" s="49"/>
      <c r="O893" s="49"/>
    </row>
    <row r="894" ht="28.5" customHeight="1">
      <c r="B894" s="106"/>
      <c r="C894" s="106"/>
      <c r="H894" s="49"/>
      <c r="I894" s="38"/>
      <c r="J894" s="38"/>
      <c r="L894" s="49"/>
      <c r="M894" s="49"/>
      <c r="N894" s="49"/>
      <c r="O894" s="49"/>
    </row>
    <row r="895" ht="28.5" customHeight="1">
      <c r="B895" s="106"/>
      <c r="C895" s="106"/>
      <c r="H895" s="49"/>
      <c r="I895" s="38"/>
      <c r="J895" s="38"/>
      <c r="L895" s="49"/>
      <c r="M895" s="49"/>
      <c r="N895" s="49"/>
      <c r="O895" s="49"/>
    </row>
    <row r="896" ht="28.5" customHeight="1">
      <c r="B896" s="106"/>
      <c r="C896" s="106"/>
      <c r="H896" s="49"/>
      <c r="I896" s="38"/>
      <c r="J896" s="38"/>
      <c r="L896" s="49"/>
      <c r="M896" s="49"/>
      <c r="N896" s="49"/>
      <c r="O896" s="49"/>
    </row>
    <row r="897" ht="28.5" customHeight="1">
      <c r="B897" s="106"/>
      <c r="C897" s="106"/>
      <c r="H897" s="49"/>
      <c r="I897" s="38"/>
      <c r="J897" s="38"/>
      <c r="L897" s="49"/>
      <c r="M897" s="49"/>
      <c r="N897" s="49"/>
      <c r="O897" s="49"/>
    </row>
    <row r="898" ht="28.5" customHeight="1">
      <c r="B898" s="106"/>
      <c r="C898" s="106"/>
      <c r="H898" s="49"/>
      <c r="I898" s="38"/>
      <c r="J898" s="38"/>
      <c r="L898" s="49"/>
      <c r="M898" s="49"/>
      <c r="N898" s="49"/>
      <c r="O898" s="49"/>
    </row>
    <row r="899" ht="28.5" customHeight="1">
      <c r="B899" s="106"/>
      <c r="C899" s="106"/>
      <c r="H899" s="49"/>
      <c r="I899" s="38"/>
      <c r="J899" s="38"/>
      <c r="L899" s="49"/>
      <c r="M899" s="49"/>
      <c r="N899" s="49"/>
      <c r="O899" s="49"/>
    </row>
    <row r="900" ht="28.5" customHeight="1">
      <c r="B900" s="106"/>
      <c r="C900" s="106"/>
      <c r="H900" s="49"/>
      <c r="I900" s="38"/>
      <c r="J900" s="38"/>
      <c r="L900" s="49"/>
      <c r="M900" s="49"/>
      <c r="N900" s="49"/>
      <c r="O900" s="49"/>
    </row>
    <row r="901" ht="28.5" customHeight="1">
      <c r="B901" s="106"/>
      <c r="C901" s="106"/>
      <c r="H901" s="49"/>
      <c r="I901" s="38"/>
      <c r="J901" s="38"/>
      <c r="L901" s="49"/>
      <c r="M901" s="49"/>
      <c r="N901" s="49"/>
      <c r="O901" s="49"/>
    </row>
    <row r="902" ht="28.5" customHeight="1">
      <c r="B902" s="106"/>
      <c r="C902" s="106"/>
      <c r="H902" s="49"/>
      <c r="I902" s="38"/>
      <c r="J902" s="38"/>
      <c r="L902" s="49"/>
      <c r="M902" s="49"/>
      <c r="N902" s="49"/>
      <c r="O902" s="49"/>
    </row>
    <row r="903" ht="28.5" customHeight="1">
      <c r="B903" s="106"/>
      <c r="C903" s="106"/>
      <c r="H903" s="49"/>
      <c r="I903" s="38"/>
      <c r="J903" s="38"/>
      <c r="L903" s="49"/>
      <c r="M903" s="49"/>
      <c r="N903" s="49"/>
      <c r="O903" s="49"/>
    </row>
    <row r="904" ht="28.5" customHeight="1">
      <c r="B904" s="106"/>
      <c r="C904" s="106"/>
      <c r="H904" s="49"/>
      <c r="I904" s="38"/>
      <c r="J904" s="38"/>
      <c r="L904" s="49"/>
      <c r="M904" s="49"/>
      <c r="N904" s="49"/>
      <c r="O904" s="49"/>
    </row>
    <row r="905" ht="28.5" customHeight="1">
      <c r="B905" s="106"/>
      <c r="C905" s="106"/>
      <c r="H905" s="49"/>
      <c r="I905" s="38"/>
      <c r="J905" s="38"/>
      <c r="L905" s="49"/>
      <c r="M905" s="49"/>
      <c r="N905" s="49"/>
      <c r="O905" s="49"/>
    </row>
    <row r="906" ht="28.5" customHeight="1">
      <c r="B906" s="106"/>
      <c r="C906" s="106"/>
      <c r="H906" s="49"/>
      <c r="I906" s="38"/>
      <c r="J906" s="38"/>
      <c r="L906" s="49"/>
      <c r="M906" s="49"/>
      <c r="N906" s="49"/>
      <c r="O906" s="49"/>
    </row>
    <row r="907" ht="28.5" customHeight="1">
      <c r="B907" s="106"/>
      <c r="C907" s="106"/>
      <c r="H907" s="49"/>
      <c r="I907" s="38"/>
      <c r="J907" s="38"/>
      <c r="L907" s="49"/>
      <c r="M907" s="49"/>
      <c r="N907" s="49"/>
      <c r="O907" s="49"/>
    </row>
    <row r="908" ht="28.5" customHeight="1">
      <c r="B908" s="106"/>
      <c r="C908" s="106"/>
      <c r="H908" s="49"/>
      <c r="I908" s="38"/>
      <c r="J908" s="38"/>
      <c r="L908" s="49"/>
      <c r="M908" s="49"/>
      <c r="N908" s="49"/>
      <c r="O908" s="49"/>
    </row>
    <row r="909" ht="28.5" customHeight="1">
      <c r="B909" s="106"/>
      <c r="C909" s="106"/>
      <c r="H909" s="49"/>
      <c r="I909" s="38"/>
      <c r="J909" s="38"/>
      <c r="L909" s="49"/>
      <c r="M909" s="49"/>
      <c r="N909" s="49"/>
      <c r="O909" s="49"/>
    </row>
    <row r="910" ht="28.5" customHeight="1">
      <c r="B910" s="106"/>
      <c r="C910" s="106"/>
      <c r="H910" s="49"/>
      <c r="I910" s="38"/>
      <c r="J910" s="38"/>
      <c r="L910" s="49"/>
      <c r="M910" s="49"/>
      <c r="N910" s="49"/>
      <c r="O910" s="49"/>
    </row>
    <row r="911" ht="28.5" customHeight="1">
      <c r="B911" s="106"/>
      <c r="C911" s="106"/>
      <c r="H911" s="49"/>
      <c r="I911" s="38"/>
      <c r="J911" s="38"/>
      <c r="L911" s="49"/>
      <c r="M911" s="49"/>
      <c r="N911" s="49"/>
      <c r="O911" s="49"/>
    </row>
    <row r="912" ht="28.5" customHeight="1">
      <c r="B912" s="106"/>
      <c r="C912" s="106"/>
      <c r="H912" s="49"/>
      <c r="I912" s="38"/>
      <c r="J912" s="38"/>
      <c r="L912" s="49"/>
      <c r="M912" s="49"/>
      <c r="N912" s="49"/>
      <c r="O912" s="49"/>
    </row>
    <row r="913" ht="28.5" customHeight="1">
      <c r="B913" s="106"/>
      <c r="C913" s="106"/>
      <c r="H913" s="49"/>
      <c r="I913" s="38"/>
      <c r="J913" s="38"/>
      <c r="L913" s="49"/>
      <c r="M913" s="49"/>
      <c r="N913" s="49"/>
      <c r="O913" s="49"/>
    </row>
    <row r="914" ht="28.5" customHeight="1">
      <c r="B914" s="106"/>
      <c r="C914" s="106"/>
      <c r="H914" s="49"/>
      <c r="I914" s="38"/>
      <c r="J914" s="38"/>
      <c r="L914" s="49"/>
      <c r="M914" s="49"/>
      <c r="N914" s="49"/>
      <c r="O914" s="49"/>
    </row>
    <row r="915" ht="28.5" customHeight="1">
      <c r="B915" s="106"/>
      <c r="C915" s="106"/>
      <c r="H915" s="49"/>
      <c r="I915" s="38"/>
      <c r="J915" s="38"/>
      <c r="L915" s="49"/>
      <c r="M915" s="49"/>
      <c r="N915" s="49"/>
      <c r="O915" s="49"/>
    </row>
    <row r="916" ht="28.5" customHeight="1">
      <c r="B916" s="106"/>
      <c r="C916" s="106"/>
      <c r="H916" s="49"/>
      <c r="I916" s="38"/>
      <c r="J916" s="38"/>
      <c r="L916" s="49"/>
      <c r="M916" s="49"/>
      <c r="N916" s="49"/>
      <c r="O916" s="49"/>
    </row>
    <row r="917" ht="28.5" customHeight="1">
      <c r="B917" s="106"/>
      <c r="C917" s="106"/>
      <c r="H917" s="49"/>
      <c r="I917" s="38"/>
      <c r="J917" s="38"/>
      <c r="L917" s="49"/>
      <c r="M917" s="49"/>
      <c r="N917" s="49"/>
      <c r="O917" s="49"/>
    </row>
    <row r="918" ht="28.5" customHeight="1">
      <c r="B918" s="106"/>
      <c r="C918" s="106"/>
      <c r="H918" s="49"/>
      <c r="I918" s="38"/>
      <c r="J918" s="38"/>
      <c r="L918" s="49"/>
      <c r="M918" s="49"/>
      <c r="N918" s="49"/>
      <c r="O918" s="49"/>
    </row>
    <row r="919" ht="28.5" customHeight="1">
      <c r="B919" s="106"/>
      <c r="C919" s="106"/>
      <c r="H919" s="49"/>
      <c r="I919" s="38"/>
      <c r="J919" s="38"/>
      <c r="L919" s="49"/>
      <c r="M919" s="49"/>
      <c r="N919" s="49"/>
      <c r="O919" s="49"/>
    </row>
    <row r="920" ht="28.5" customHeight="1">
      <c r="B920" s="106"/>
      <c r="C920" s="106"/>
      <c r="H920" s="49"/>
      <c r="I920" s="38"/>
      <c r="J920" s="38"/>
      <c r="L920" s="49"/>
      <c r="M920" s="49"/>
      <c r="N920" s="49"/>
      <c r="O920" s="49"/>
    </row>
    <row r="921" ht="28.5" customHeight="1">
      <c r="B921" s="106"/>
      <c r="C921" s="106"/>
      <c r="H921" s="49"/>
      <c r="I921" s="38"/>
      <c r="J921" s="38"/>
      <c r="L921" s="49"/>
      <c r="M921" s="49"/>
      <c r="N921" s="49"/>
      <c r="O921" s="49"/>
    </row>
    <row r="922" ht="28.5" customHeight="1">
      <c r="B922" s="106"/>
      <c r="C922" s="106"/>
      <c r="H922" s="49"/>
      <c r="I922" s="38"/>
      <c r="J922" s="38"/>
      <c r="L922" s="49"/>
      <c r="M922" s="49"/>
      <c r="N922" s="49"/>
      <c r="O922" s="49"/>
    </row>
    <row r="923" ht="28.5" customHeight="1">
      <c r="B923" s="106"/>
      <c r="C923" s="106"/>
      <c r="H923" s="49"/>
      <c r="I923" s="38"/>
      <c r="J923" s="38"/>
      <c r="L923" s="49"/>
      <c r="M923" s="49"/>
      <c r="N923" s="49"/>
      <c r="O923" s="49"/>
    </row>
    <row r="924" ht="28.5" customHeight="1">
      <c r="B924" s="106"/>
      <c r="C924" s="106"/>
      <c r="H924" s="49"/>
      <c r="I924" s="38"/>
      <c r="J924" s="38"/>
      <c r="L924" s="49"/>
      <c r="M924" s="49"/>
      <c r="N924" s="49"/>
      <c r="O924" s="49"/>
    </row>
    <row r="925" ht="28.5" customHeight="1">
      <c r="B925" s="106"/>
      <c r="C925" s="106"/>
      <c r="H925" s="49"/>
      <c r="I925" s="38"/>
      <c r="J925" s="38"/>
      <c r="L925" s="49"/>
      <c r="M925" s="49"/>
      <c r="N925" s="49"/>
      <c r="O925" s="49"/>
    </row>
    <row r="926" ht="28.5" customHeight="1">
      <c r="B926" s="106"/>
      <c r="C926" s="106"/>
      <c r="H926" s="49"/>
      <c r="I926" s="38"/>
      <c r="J926" s="38"/>
      <c r="L926" s="49"/>
      <c r="M926" s="49"/>
      <c r="N926" s="49"/>
      <c r="O926" s="49"/>
    </row>
    <row r="927" ht="28.5" customHeight="1">
      <c r="B927" s="106"/>
      <c r="C927" s="106"/>
      <c r="H927" s="49"/>
      <c r="I927" s="38"/>
      <c r="J927" s="38"/>
      <c r="L927" s="49"/>
      <c r="M927" s="49"/>
      <c r="N927" s="49"/>
      <c r="O927" s="49"/>
    </row>
    <row r="928" ht="28.5" customHeight="1">
      <c r="B928" s="106"/>
      <c r="C928" s="106"/>
      <c r="H928" s="49"/>
      <c r="I928" s="38"/>
      <c r="J928" s="38"/>
      <c r="L928" s="49"/>
      <c r="M928" s="49"/>
      <c r="N928" s="49"/>
      <c r="O928" s="49"/>
    </row>
    <row r="929" ht="28.5" customHeight="1">
      <c r="B929" s="106"/>
      <c r="C929" s="106"/>
      <c r="H929" s="49"/>
      <c r="I929" s="38"/>
      <c r="J929" s="38"/>
      <c r="L929" s="49"/>
      <c r="M929" s="49"/>
      <c r="N929" s="49"/>
      <c r="O929" s="49"/>
    </row>
    <row r="930" ht="28.5" customHeight="1">
      <c r="B930" s="106"/>
      <c r="C930" s="106"/>
      <c r="H930" s="49"/>
      <c r="I930" s="38"/>
      <c r="J930" s="38"/>
      <c r="L930" s="49"/>
      <c r="M930" s="49"/>
      <c r="N930" s="49"/>
      <c r="O930" s="49"/>
    </row>
    <row r="931" ht="28.5" customHeight="1">
      <c r="B931" s="106"/>
      <c r="C931" s="106"/>
      <c r="H931" s="49"/>
      <c r="I931" s="38"/>
      <c r="J931" s="38"/>
      <c r="L931" s="49"/>
      <c r="M931" s="49"/>
      <c r="N931" s="49"/>
      <c r="O931" s="49"/>
    </row>
    <row r="932" ht="28.5" customHeight="1">
      <c r="B932" s="106"/>
      <c r="C932" s="106"/>
      <c r="H932" s="49"/>
      <c r="I932" s="38"/>
      <c r="J932" s="38"/>
      <c r="L932" s="49"/>
      <c r="M932" s="49"/>
      <c r="N932" s="49"/>
      <c r="O932" s="49"/>
    </row>
    <row r="933" ht="28.5" customHeight="1">
      <c r="B933" s="106"/>
      <c r="C933" s="106"/>
      <c r="H933" s="49"/>
      <c r="I933" s="38"/>
      <c r="J933" s="38"/>
      <c r="L933" s="49"/>
      <c r="M933" s="49"/>
      <c r="N933" s="49"/>
      <c r="O933" s="49"/>
    </row>
    <row r="934" ht="28.5" customHeight="1">
      <c r="B934" s="106"/>
      <c r="C934" s="106"/>
      <c r="H934" s="49"/>
      <c r="I934" s="38"/>
      <c r="J934" s="38"/>
      <c r="L934" s="49"/>
      <c r="M934" s="49"/>
      <c r="N934" s="49"/>
      <c r="O934" s="49"/>
    </row>
    <row r="935" ht="28.5" customHeight="1">
      <c r="B935" s="106"/>
      <c r="C935" s="106"/>
      <c r="H935" s="49"/>
      <c r="I935" s="38"/>
      <c r="J935" s="38"/>
      <c r="L935" s="49"/>
      <c r="M935" s="49"/>
      <c r="N935" s="49"/>
      <c r="O935" s="49"/>
    </row>
    <row r="936" ht="28.5" customHeight="1">
      <c r="B936" s="106"/>
      <c r="C936" s="106"/>
      <c r="H936" s="49"/>
      <c r="I936" s="38"/>
      <c r="J936" s="38"/>
      <c r="L936" s="49"/>
      <c r="M936" s="49"/>
      <c r="N936" s="49"/>
      <c r="O936" s="49"/>
    </row>
    <row r="937" ht="28.5" customHeight="1">
      <c r="B937" s="106"/>
      <c r="C937" s="106"/>
      <c r="H937" s="49"/>
      <c r="I937" s="38"/>
      <c r="J937" s="38"/>
      <c r="L937" s="49"/>
      <c r="M937" s="49"/>
      <c r="N937" s="49"/>
      <c r="O937" s="49"/>
    </row>
    <row r="938" ht="28.5" customHeight="1">
      <c r="B938" s="106"/>
      <c r="C938" s="106"/>
      <c r="H938" s="49"/>
      <c r="I938" s="38"/>
      <c r="J938" s="38"/>
      <c r="L938" s="49"/>
      <c r="M938" s="49"/>
      <c r="N938" s="49"/>
      <c r="O938" s="49"/>
    </row>
    <row r="939" ht="28.5" customHeight="1">
      <c r="B939" s="106"/>
      <c r="C939" s="106"/>
      <c r="H939" s="49"/>
      <c r="I939" s="38"/>
      <c r="J939" s="38"/>
      <c r="L939" s="49"/>
      <c r="M939" s="49"/>
      <c r="N939" s="49"/>
      <c r="O939" s="49"/>
    </row>
    <row r="940" ht="28.5" customHeight="1">
      <c r="B940" s="106"/>
      <c r="C940" s="106"/>
      <c r="H940" s="49"/>
      <c r="I940" s="38"/>
      <c r="J940" s="38"/>
      <c r="L940" s="49"/>
      <c r="M940" s="49"/>
      <c r="N940" s="49"/>
      <c r="O940" s="49"/>
    </row>
    <row r="941" ht="28.5" customHeight="1">
      <c r="B941" s="106"/>
      <c r="C941" s="106"/>
      <c r="H941" s="49"/>
      <c r="I941" s="38"/>
      <c r="J941" s="38"/>
      <c r="L941" s="49"/>
      <c r="M941" s="49"/>
      <c r="N941" s="49"/>
      <c r="O941" s="49"/>
    </row>
    <row r="942" ht="28.5" customHeight="1">
      <c r="B942" s="106"/>
      <c r="C942" s="106"/>
      <c r="H942" s="49"/>
      <c r="I942" s="38"/>
      <c r="J942" s="38"/>
      <c r="L942" s="49"/>
      <c r="M942" s="49"/>
      <c r="N942" s="49"/>
      <c r="O942" s="49"/>
    </row>
    <row r="943" ht="28.5" customHeight="1">
      <c r="B943" s="106"/>
      <c r="C943" s="106"/>
      <c r="H943" s="49"/>
      <c r="I943" s="38"/>
      <c r="J943" s="38"/>
      <c r="L943" s="49"/>
      <c r="M943" s="49"/>
      <c r="N943" s="49"/>
      <c r="O943" s="49"/>
    </row>
    <row r="944" ht="28.5" customHeight="1">
      <c r="B944" s="106"/>
      <c r="C944" s="106"/>
      <c r="H944" s="49"/>
      <c r="I944" s="38"/>
      <c r="J944" s="38"/>
      <c r="L944" s="49"/>
      <c r="M944" s="49"/>
      <c r="N944" s="49"/>
      <c r="O944" s="49"/>
    </row>
    <row r="945" ht="28.5" customHeight="1">
      <c r="B945" s="106"/>
      <c r="C945" s="106"/>
      <c r="H945" s="49"/>
      <c r="I945" s="38"/>
      <c r="J945" s="38"/>
      <c r="L945" s="49"/>
      <c r="M945" s="49"/>
      <c r="N945" s="49"/>
      <c r="O945" s="49"/>
    </row>
    <row r="946" ht="28.5" customHeight="1">
      <c r="B946" s="106"/>
      <c r="C946" s="106"/>
      <c r="H946" s="49"/>
      <c r="I946" s="38"/>
      <c r="J946" s="38"/>
      <c r="L946" s="49"/>
      <c r="M946" s="49"/>
      <c r="N946" s="49"/>
      <c r="O946" s="49"/>
    </row>
    <row r="947" ht="28.5" customHeight="1">
      <c r="B947" s="106"/>
      <c r="C947" s="106"/>
      <c r="H947" s="49"/>
      <c r="I947" s="38"/>
      <c r="J947" s="38"/>
      <c r="L947" s="49"/>
      <c r="M947" s="49"/>
      <c r="N947" s="49"/>
      <c r="O947" s="49"/>
    </row>
    <row r="948" ht="28.5" customHeight="1">
      <c r="B948" s="106"/>
      <c r="C948" s="106"/>
      <c r="H948" s="49"/>
      <c r="I948" s="38"/>
      <c r="J948" s="38"/>
      <c r="L948" s="49"/>
      <c r="M948" s="49"/>
      <c r="N948" s="49"/>
      <c r="O948" s="49"/>
    </row>
    <row r="949" ht="28.5" customHeight="1">
      <c r="B949" s="106"/>
      <c r="C949" s="106"/>
      <c r="H949" s="49"/>
      <c r="I949" s="38"/>
      <c r="J949" s="38"/>
      <c r="L949" s="49"/>
      <c r="M949" s="49"/>
      <c r="N949" s="49"/>
      <c r="O949" s="49"/>
    </row>
    <row r="950" ht="28.5" customHeight="1">
      <c r="B950" s="106"/>
      <c r="C950" s="106"/>
      <c r="H950" s="49"/>
      <c r="I950" s="38"/>
      <c r="J950" s="38"/>
      <c r="L950" s="49"/>
      <c r="M950" s="49"/>
      <c r="N950" s="49"/>
      <c r="O950" s="49"/>
    </row>
    <row r="951" ht="28.5" customHeight="1">
      <c r="B951" s="106"/>
      <c r="C951" s="106"/>
      <c r="H951" s="49"/>
      <c r="I951" s="38"/>
      <c r="J951" s="38"/>
      <c r="L951" s="49"/>
      <c r="M951" s="49"/>
      <c r="N951" s="49"/>
      <c r="O951" s="49"/>
    </row>
    <row r="952" ht="28.5" customHeight="1">
      <c r="B952" s="106"/>
      <c r="C952" s="106"/>
      <c r="H952" s="49"/>
      <c r="I952" s="38"/>
      <c r="J952" s="38"/>
      <c r="L952" s="49"/>
      <c r="M952" s="49"/>
      <c r="N952" s="49"/>
      <c r="O952" s="49"/>
    </row>
    <row r="953" ht="28.5" customHeight="1">
      <c r="B953" s="106"/>
      <c r="C953" s="106"/>
      <c r="H953" s="49"/>
      <c r="I953" s="38"/>
      <c r="J953" s="38"/>
      <c r="L953" s="49"/>
      <c r="M953" s="49"/>
      <c r="N953" s="49"/>
      <c r="O953" s="49"/>
    </row>
    <row r="954" ht="28.5" customHeight="1">
      <c r="B954" s="106"/>
      <c r="C954" s="106"/>
      <c r="H954" s="49"/>
      <c r="I954" s="38"/>
      <c r="J954" s="38"/>
      <c r="L954" s="49"/>
      <c r="M954" s="49"/>
      <c r="N954" s="49"/>
      <c r="O954" s="49"/>
    </row>
    <row r="955" ht="28.5" customHeight="1">
      <c r="B955" s="106"/>
      <c r="C955" s="106"/>
      <c r="H955" s="49"/>
      <c r="I955" s="38"/>
      <c r="J955" s="38"/>
      <c r="L955" s="49"/>
      <c r="M955" s="49"/>
      <c r="N955" s="49"/>
      <c r="O955" s="49"/>
    </row>
    <row r="956" ht="28.5" customHeight="1">
      <c r="B956" s="106"/>
      <c r="C956" s="106"/>
      <c r="H956" s="49"/>
      <c r="I956" s="38"/>
      <c r="J956" s="38"/>
      <c r="L956" s="49"/>
      <c r="M956" s="49"/>
      <c r="N956" s="49"/>
      <c r="O956" s="49"/>
    </row>
    <row r="957" ht="28.5" customHeight="1">
      <c r="B957" s="106"/>
      <c r="C957" s="106"/>
      <c r="H957" s="49"/>
      <c r="I957" s="38"/>
      <c r="J957" s="38"/>
      <c r="L957" s="49"/>
      <c r="M957" s="49"/>
      <c r="N957" s="49"/>
      <c r="O957" s="49"/>
    </row>
    <row r="958" ht="28.5" customHeight="1">
      <c r="B958" s="106"/>
      <c r="C958" s="106"/>
      <c r="H958" s="49"/>
      <c r="I958" s="38"/>
      <c r="J958" s="38"/>
      <c r="L958" s="49"/>
      <c r="M958" s="49"/>
      <c r="N958" s="49"/>
      <c r="O958" s="49"/>
    </row>
    <row r="959" ht="28.5" customHeight="1">
      <c r="B959" s="106"/>
      <c r="C959" s="106"/>
      <c r="H959" s="49"/>
      <c r="I959" s="38"/>
      <c r="J959" s="38"/>
      <c r="L959" s="49"/>
      <c r="M959" s="49"/>
      <c r="N959" s="49"/>
      <c r="O959" s="49"/>
    </row>
    <row r="960" ht="28.5" customHeight="1">
      <c r="B960" s="106"/>
      <c r="C960" s="106"/>
      <c r="H960" s="49"/>
      <c r="I960" s="38"/>
      <c r="J960" s="38"/>
      <c r="L960" s="49"/>
      <c r="M960" s="49"/>
      <c r="N960" s="49"/>
      <c r="O960" s="49"/>
    </row>
    <row r="961" ht="28.5" customHeight="1">
      <c r="B961" s="106"/>
      <c r="C961" s="106"/>
      <c r="H961" s="49"/>
      <c r="I961" s="38"/>
      <c r="J961" s="38"/>
      <c r="L961" s="49"/>
      <c r="M961" s="49"/>
      <c r="N961" s="49"/>
      <c r="O961" s="49"/>
    </row>
    <row r="962" ht="28.5" customHeight="1">
      <c r="B962" s="106"/>
      <c r="C962" s="106"/>
      <c r="H962" s="49"/>
      <c r="I962" s="38"/>
      <c r="J962" s="38"/>
      <c r="L962" s="49"/>
      <c r="M962" s="49"/>
      <c r="N962" s="49"/>
      <c r="O962" s="49"/>
    </row>
    <row r="963" ht="28.5" customHeight="1">
      <c r="B963" s="106"/>
      <c r="C963" s="106"/>
      <c r="H963" s="49"/>
      <c r="I963" s="38"/>
      <c r="J963" s="38"/>
      <c r="L963" s="49"/>
      <c r="M963" s="49"/>
      <c r="N963" s="49"/>
      <c r="O963" s="49"/>
    </row>
    <row r="964" ht="28.5" customHeight="1">
      <c r="B964" s="106"/>
      <c r="C964" s="106"/>
      <c r="H964" s="49"/>
      <c r="I964" s="38"/>
      <c r="J964" s="38"/>
      <c r="L964" s="49"/>
      <c r="M964" s="49"/>
      <c r="N964" s="49"/>
      <c r="O964" s="49"/>
    </row>
    <row r="965" ht="28.5" customHeight="1">
      <c r="B965" s="106"/>
      <c r="C965" s="106"/>
      <c r="H965" s="49"/>
      <c r="I965" s="38"/>
      <c r="J965" s="38"/>
      <c r="L965" s="49"/>
      <c r="M965" s="49"/>
      <c r="N965" s="49"/>
      <c r="O965" s="49"/>
    </row>
    <row r="966" ht="28.5" customHeight="1">
      <c r="B966" s="106"/>
      <c r="C966" s="106"/>
      <c r="H966" s="49"/>
      <c r="I966" s="38"/>
      <c r="J966" s="38"/>
      <c r="L966" s="49"/>
      <c r="M966" s="49"/>
      <c r="N966" s="49"/>
      <c r="O966" s="49"/>
    </row>
    <row r="967" ht="28.5" customHeight="1">
      <c r="B967" s="106"/>
      <c r="C967" s="106"/>
      <c r="H967" s="49"/>
      <c r="I967" s="38"/>
      <c r="J967" s="38"/>
      <c r="L967" s="49"/>
      <c r="M967" s="49"/>
      <c r="N967" s="49"/>
      <c r="O967" s="49"/>
    </row>
    <row r="968" ht="28.5" customHeight="1">
      <c r="B968" s="106"/>
      <c r="C968" s="106"/>
      <c r="H968" s="49"/>
      <c r="I968" s="38"/>
      <c r="J968" s="38"/>
      <c r="L968" s="49"/>
      <c r="M968" s="49"/>
      <c r="N968" s="49"/>
      <c r="O968" s="49"/>
    </row>
    <row r="969" ht="28.5" customHeight="1">
      <c r="B969" s="106"/>
      <c r="C969" s="106"/>
      <c r="H969" s="49"/>
      <c r="I969" s="38"/>
      <c r="J969" s="38"/>
      <c r="L969" s="49"/>
      <c r="M969" s="49"/>
      <c r="N969" s="49"/>
      <c r="O969" s="49"/>
    </row>
    <row r="970" ht="28.5" customHeight="1">
      <c r="B970" s="106"/>
      <c r="C970" s="106"/>
      <c r="H970" s="49"/>
      <c r="I970" s="38"/>
      <c r="J970" s="38"/>
      <c r="L970" s="49"/>
      <c r="M970" s="49"/>
      <c r="N970" s="49"/>
      <c r="O970" s="49"/>
    </row>
    <row r="971" ht="28.5" customHeight="1">
      <c r="B971" s="106"/>
      <c r="C971" s="106"/>
      <c r="H971" s="49"/>
      <c r="I971" s="38"/>
      <c r="J971" s="38"/>
      <c r="L971" s="49"/>
      <c r="M971" s="49"/>
      <c r="N971" s="49"/>
      <c r="O971" s="49"/>
    </row>
    <row r="972" ht="28.5" customHeight="1">
      <c r="B972" s="106"/>
      <c r="C972" s="106"/>
      <c r="H972" s="49"/>
      <c r="I972" s="38"/>
      <c r="J972" s="38"/>
      <c r="L972" s="49"/>
      <c r="M972" s="49"/>
      <c r="N972" s="49"/>
      <c r="O972" s="49"/>
    </row>
    <row r="973" ht="28.5" customHeight="1">
      <c r="B973" s="106"/>
      <c r="C973" s="106"/>
      <c r="H973" s="49"/>
      <c r="I973" s="38"/>
      <c r="J973" s="38"/>
      <c r="L973" s="49"/>
      <c r="M973" s="49"/>
      <c r="N973" s="49"/>
      <c r="O973" s="49"/>
    </row>
    <row r="974" ht="28.5" customHeight="1">
      <c r="B974" s="106"/>
      <c r="C974" s="106"/>
      <c r="H974" s="49"/>
      <c r="I974" s="38"/>
      <c r="J974" s="38"/>
      <c r="L974" s="49"/>
      <c r="M974" s="49"/>
      <c r="N974" s="49"/>
      <c r="O974" s="49"/>
    </row>
    <row r="975" ht="28.5" customHeight="1">
      <c r="B975" s="106"/>
      <c r="C975" s="106"/>
      <c r="H975" s="49"/>
      <c r="I975" s="38"/>
      <c r="J975" s="38"/>
      <c r="L975" s="49"/>
      <c r="M975" s="49"/>
      <c r="N975" s="49"/>
      <c r="O975" s="49"/>
    </row>
    <row r="976" ht="28.5" customHeight="1">
      <c r="B976" s="106"/>
      <c r="C976" s="106"/>
      <c r="H976" s="49"/>
      <c r="I976" s="38"/>
      <c r="J976" s="38"/>
      <c r="L976" s="49"/>
      <c r="M976" s="49"/>
      <c r="N976" s="49"/>
      <c r="O976" s="49"/>
    </row>
    <row r="977" ht="28.5" customHeight="1">
      <c r="B977" s="106"/>
      <c r="C977" s="106"/>
      <c r="H977" s="49"/>
      <c r="I977" s="38"/>
      <c r="J977" s="38"/>
      <c r="L977" s="49"/>
      <c r="M977" s="49"/>
      <c r="N977" s="49"/>
      <c r="O977" s="49"/>
    </row>
    <row r="978" ht="28.5" customHeight="1">
      <c r="B978" s="106"/>
      <c r="C978" s="106"/>
      <c r="H978" s="49"/>
      <c r="I978" s="38"/>
      <c r="J978" s="38"/>
      <c r="L978" s="49"/>
      <c r="M978" s="49"/>
      <c r="N978" s="49"/>
      <c r="O978" s="49"/>
    </row>
    <row r="979" ht="28.5" customHeight="1">
      <c r="B979" s="106"/>
      <c r="C979" s="106"/>
      <c r="H979" s="49"/>
      <c r="I979" s="38"/>
      <c r="J979" s="38"/>
      <c r="L979" s="49"/>
      <c r="M979" s="49"/>
      <c r="N979" s="49"/>
      <c r="O979" s="49"/>
    </row>
    <row r="980" ht="28.5" customHeight="1">
      <c r="B980" s="106"/>
      <c r="C980" s="106"/>
      <c r="H980" s="49"/>
      <c r="I980" s="38"/>
      <c r="J980" s="38"/>
      <c r="L980" s="49"/>
      <c r="M980" s="49"/>
      <c r="N980" s="49"/>
      <c r="O980" s="49"/>
    </row>
    <row r="981" ht="28.5" customHeight="1">
      <c r="B981" s="106"/>
      <c r="C981" s="106"/>
      <c r="H981" s="49"/>
      <c r="I981" s="38"/>
      <c r="J981" s="38"/>
      <c r="L981" s="49"/>
      <c r="M981" s="49"/>
      <c r="N981" s="49"/>
      <c r="O981" s="49"/>
    </row>
    <row r="982" ht="28.5" customHeight="1">
      <c r="B982" s="106"/>
      <c r="C982" s="106"/>
      <c r="H982" s="49"/>
      <c r="I982" s="38"/>
      <c r="J982" s="38"/>
      <c r="L982" s="49"/>
      <c r="M982" s="49"/>
      <c r="N982" s="49"/>
      <c r="O982" s="49"/>
    </row>
    <row r="983" ht="28.5" customHeight="1">
      <c r="B983" s="106"/>
      <c r="C983" s="106"/>
      <c r="H983" s="49"/>
      <c r="I983" s="38"/>
      <c r="J983" s="38"/>
      <c r="L983" s="49"/>
      <c r="M983" s="49"/>
      <c r="N983" s="49"/>
      <c r="O983" s="49"/>
    </row>
    <row r="984" ht="28.5" customHeight="1">
      <c r="B984" s="106"/>
      <c r="C984" s="106"/>
      <c r="H984" s="49"/>
      <c r="I984" s="38"/>
      <c r="J984" s="38"/>
      <c r="L984" s="49"/>
      <c r="M984" s="49"/>
      <c r="N984" s="49"/>
      <c r="O984" s="49"/>
    </row>
    <row r="985" ht="28.5" customHeight="1">
      <c r="B985" s="106"/>
      <c r="C985" s="106"/>
      <c r="H985" s="49"/>
      <c r="I985" s="38"/>
      <c r="J985" s="38"/>
      <c r="L985" s="49"/>
      <c r="M985" s="49"/>
      <c r="N985" s="49"/>
      <c r="O985" s="49"/>
    </row>
    <row r="986" ht="28.5" customHeight="1">
      <c r="B986" s="106"/>
      <c r="C986" s="106"/>
      <c r="H986" s="49"/>
      <c r="I986" s="38"/>
      <c r="J986" s="38"/>
      <c r="L986" s="49"/>
      <c r="M986" s="49"/>
      <c r="N986" s="49"/>
      <c r="O986" s="49"/>
    </row>
    <row r="987" ht="28.5" customHeight="1">
      <c r="B987" s="106"/>
      <c r="C987" s="106"/>
      <c r="H987" s="49"/>
      <c r="I987" s="38"/>
      <c r="J987" s="38"/>
      <c r="L987" s="49"/>
      <c r="M987" s="49"/>
      <c r="N987" s="49"/>
      <c r="O987" s="49"/>
    </row>
    <row r="988" ht="28.5" customHeight="1">
      <c r="B988" s="106"/>
      <c r="C988" s="106"/>
      <c r="H988" s="49"/>
      <c r="I988" s="38"/>
      <c r="J988" s="38"/>
      <c r="L988" s="49"/>
      <c r="M988" s="49"/>
      <c r="N988" s="49"/>
      <c r="O988" s="49"/>
    </row>
    <row r="989" ht="28.5" customHeight="1">
      <c r="B989" s="106"/>
      <c r="C989" s="106"/>
      <c r="H989" s="49"/>
      <c r="I989" s="38"/>
      <c r="J989" s="38"/>
      <c r="L989" s="49"/>
      <c r="M989" s="49"/>
      <c r="N989" s="49"/>
      <c r="O989" s="49"/>
    </row>
    <row r="990" ht="28.5" customHeight="1">
      <c r="B990" s="106"/>
      <c r="C990" s="106"/>
      <c r="H990" s="49"/>
      <c r="I990" s="38"/>
      <c r="J990" s="38"/>
      <c r="L990" s="49"/>
      <c r="M990" s="49"/>
      <c r="N990" s="49"/>
      <c r="O990" s="49"/>
    </row>
    <row r="991" ht="28.5" customHeight="1">
      <c r="B991" s="106"/>
      <c r="C991" s="106"/>
      <c r="H991" s="49"/>
      <c r="I991" s="38"/>
      <c r="J991" s="38"/>
      <c r="L991" s="49"/>
      <c r="M991" s="49"/>
      <c r="N991" s="49"/>
      <c r="O991" s="49"/>
    </row>
    <row r="992" ht="28.5" customHeight="1">
      <c r="B992" s="106"/>
      <c r="C992" s="106"/>
      <c r="H992" s="49"/>
      <c r="I992" s="38"/>
      <c r="J992" s="38"/>
      <c r="L992" s="49"/>
      <c r="M992" s="49"/>
      <c r="N992" s="49"/>
      <c r="O992" s="49"/>
    </row>
    <row r="993" ht="28.5" customHeight="1">
      <c r="B993" s="106"/>
      <c r="C993" s="106"/>
      <c r="H993" s="49"/>
      <c r="I993" s="38"/>
      <c r="J993" s="38"/>
      <c r="L993" s="49"/>
      <c r="M993" s="49"/>
      <c r="N993" s="49"/>
      <c r="O993" s="49"/>
    </row>
    <row r="994" ht="28.5" customHeight="1">
      <c r="B994" s="106"/>
      <c r="C994" s="106"/>
      <c r="H994" s="49"/>
      <c r="I994" s="38"/>
      <c r="J994" s="38"/>
      <c r="L994" s="49"/>
      <c r="M994" s="49"/>
      <c r="N994" s="49"/>
      <c r="O994" s="49"/>
    </row>
  </sheetData>
  <customSheetViews>
    <customSheetView guid="{22006BB8-1BA8-4722-82FF-F717B33496D9}" filter="1" showAutoFilter="1">
      <autoFilter ref="$A$1:$P$124">
        <filterColumn colId="7">
          <colorFilter dxfId="5"/>
        </filterColumn>
        <filterColumn colId="8">
          <filters blank="1">
            <filter val="No"/>
            <filter val="Yes + P"/>
            <filter val="Yes"/>
          </filters>
        </filterColumn>
      </autoFilter>
    </customSheetView>
  </customSheetViews>
  <conditionalFormatting sqref="H1:H124">
    <cfRule type="containsText" dxfId="3" priority="1" operator="containsText" text="driver">
      <formula>NOT(ISERROR(SEARCH(("driver"),(H1))))</formula>
    </cfRule>
  </conditionalFormatting>
  <dataValidations>
    <dataValidation type="list" allowBlank="1" showErrorMessage="1" sqref="J2:J994">
      <formula1>Categories!$C$2:$C994</formula1>
    </dataValidation>
    <dataValidation type="list" allowBlank="1" showErrorMessage="1" sqref="I2:I994">
      <formula1>"No,TBD,Yes,Yes + P"</formula1>
    </dataValidation>
  </dataValidations>
  <hyperlinks>
    <hyperlink r:id="rId1" ref="P5"/>
    <hyperlink r:id="rId2" ref="P6"/>
    <hyperlink r:id="rId3" ref="P7"/>
    <hyperlink r:id="rId4" ref="P8"/>
    <hyperlink r:id="rId5" ref="P18"/>
    <hyperlink r:id="rId6" ref="P19"/>
    <hyperlink r:id="rId7" ref="P24"/>
    <hyperlink r:id="rId8" ref="P37"/>
    <hyperlink r:id="rId9" ref="P43"/>
    <hyperlink r:id="rId10" ref="P45"/>
    <hyperlink r:id="rId11" ref="P46"/>
    <hyperlink r:id="rId12" ref="P48"/>
    <hyperlink r:id="rId13" ref="P49"/>
    <hyperlink r:id="rId14" ref="P59"/>
    <hyperlink r:id="rId15" ref="P60"/>
    <hyperlink r:id="rId16" ref="P62"/>
    <hyperlink r:id="rId17" ref="P64"/>
    <hyperlink r:id="rId18" ref="P70"/>
    <hyperlink r:id="rId19" ref="P71"/>
    <hyperlink r:id="rId20" ref="P72"/>
    <hyperlink r:id="rId21" ref="P73"/>
    <hyperlink r:id="rId22" ref="P80"/>
    <hyperlink r:id="rId23" ref="P81"/>
    <hyperlink r:id="rId24" ref="P82"/>
    <hyperlink r:id="rId25" ref="P84"/>
    <hyperlink r:id="rId26" ref="P85"/>
    <hyperlink r:id="rId27" ref="P97"/>
    <hyperlink r:id="rId28" ref="P101"/>
    <hyperlink r:id="rId29" ref="P103"/>
  </hyperlinks>
  <drawing r:id="rId3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0" customHeight="1">
      <c r="A1" s="36" t="s">
        <v>3003</v>
      </c>
      <c r="B1" s="107">
        <v>44027.0</v>
      </c>
      <c r="C1" s="107">
        <v>44398.0</v>
      </c>
      <c r="D1" s="108">
        <v>6.9</v>
      </c>
      <c r="E1" s="109">
        <v>5.0E-4</v>
      </c>
      <c r="F1" s="36"/>
      <c r="G1" s="36"/>
      <c r="H1" s="110" t="s">
        <v>3004</v>
      </c>
      <c r="I1" s="36" t="s">
        <v>53</v>
      </c>
      <c r="J1" s="36"/>
      <c r="K1" s="36"/>
      <c r="L1" s="111" t="s">
        <v>3005</v>
      </c>
      <c r="M1" s="111" t="s">
        <v>3006</v>
      </c>
      <c r="N1" s="112" t="s">
        <v>3007</v>
      </c>
      <c r="O1" s="36"/>
      <c r="P1" s="36"/>
      <c r="Q1" s="36"/>
      <c r="R1" s="36"/>
      <c r="S1" s="36"/>
      <c r="T1" s="36"/>
      <c r="U1" s="36"/>
      <c r="V1" s="36"/>
      <c r="W1" s="36"/>
    </row>
    <row r="2" ht="24.0" customHeight="1">
      <c r="A2" s="36" t="s">
        <v>3008</v>
      </c>
      <c r="B2" s="107">
        <v>43985.0</v>
      </c>
      <c r="C2" s="107">
        <v>44679.0</v>
      </c>
      <c r="D2" s="108">
        <v>5.5</v>
      </c>
      <c r="E2" s="109">
        <v>5.0E-4</v>
      </c>
      <c r="F2" s="36"/>
      <c r="G2" s="36"/>
      <c r="H2" s="110" t="s">
        <v>3009</v>
      </c>
      <c r="I2" s="36" t="s">
        <v>51</v>
      </c>
      <c r="J2" s="36"/>
      <c r="K2" s="111" t="s">
        <v>3010</v>
      </c>
      <c r="L2" s="111" t="s">
        <v>34</v>
      </c>
      <c r="M2" s="111" t="s">
        <v>3011</v>
      </c>
      <c r="N2" s="112" t="s">
        <v>3012</v>
      </c>
      <c r="O2" s="36"/>
      <c r="P2" s="36"/>
      <c r="Q2" s="36"/>
      <c r="R2" s="36"/>
      <c r="S2" s="36"/>
      <c r="T2" s="36"/>
      <c r="U2" s="36"/>
      <c r="V2" s="36"/>
      <c r="W2" s="36"/>
    </row>
    <row r="3" ht="24.0" customHeight="1">
      <c r="A3" s="36" t="s">
        <v>3013</v>
      </c>
      <c r="B3" s="107">
        <v>43978.0</v>
      </c>
      <c r="C3" s="107">
        <v>44001.0</v>
      </c>
      <c r="D3" s="108">
        <v>4.4</v>
      </c>
      <c r="E3" s="109">
        <v>5.0E-4</v>
      </c>
      <c r="F3" s="36"/>
      <c r="G3" s="36"/>
      <c r="H3" s="110" t="s">
        <v>3014</v>
      </c>
      <c r="I3" s="36" t="s">
        <v>3015</v>
      </c>
      <c r="J3" s="36"/>
      <c r="K3" s="111" t="s">
        <v>3016</v>
      </c>
      <c r="L3" s="111" t="s">
        <v>3017</v>
      </c>
      <c r="M3" s="111" t="s">
        <v>3018</v>
      </c>
      <c r="N3" s="112" t="s">
        <v>3019</v>
      </c>
      <c r="O3" s="36"/>
      <c r="P3" s="36"/>
      <c r="Q3" s="36"/>
      <c r="R3" s="36"/>
      <c r="S3" s="36"/>
      <c r="T3" s="36"/>
      <c r="U3" s="36"/>
      <c r="V3" s="36"/>
      <c r="W3" s="36"/>
    </row>
    <row r="4" ht="24.0" customHeight="1">
      <c r="A4" s="36" t="s">
        <v>3020</v>
      </c>
      <c r="B4" s="107">
        <v>43929.0</v>
      </c>
      <c r="C4" s="107">
        <v>43992.0</v>
      </c>
      <c r="D4" s="108">
        <v>7.2</v>
      </c>
      <c r="E4" s="109">
        <v>5.0E-4</v>
      </c>
      <c r="F4" s="36"/>
      <c r="G4" s="36"/>
      <c r="H4" s="110" t="s">
        <v>3021</v>
      </c>
      <c r="I4" s="36" t="s">
        <v>51</v>
      </c>
      <c r="J4" s="36"/>
      <c r="K4" s="111" t="s">
        <v>3022</v>
      </c>
      <c r="L4" s="111" t="s">
        <v>2301</v>
      </c>
      <c r="M4" s="111" t="s">
        <v>3023</v>
      </c>
      <c r="N4" s="112" t="s">
        <v>3024</v>
      </c>
      <c r="O4" s="36"/>
      <c r="P4" s="36"/>
      <c r="Q4" s="36"/>
      <c r="R4" s="36"/>
      <c r="S4" s="36"/>
      <c r="T4" s="36"/>
      <c r="U4" s="36"/>
      <c r="V4" s="36"/>
      <c r="W4" s="36"/>
    </row>
    <row r="5" ht="24.0" customHeight="1">
      <c r="A5" s="36" t="s">
        <v>3025</v>
      </c>
      <c r="B5" s="107">
        <v>43846.0</v>
      </c>
      <c r="C5" s="107">
        <v>44945.0</v>
      </c>
      <c r="D5" s="108">
        <v>8.3</v>
      </c>
      <c r="E5" s="109">
        <v>0.0068</v>
      </c>
      <c r="F5" s="36"/>
      <c r="G5" s="36"/>
      <c r="H5" s="110" t="s">
        <v>3026</v>
      </c>
      <c r="I5" s="36" t="s">
        <v>51</v>
      </c>
      <c r="J5" s="36"/>
      <c r="K5" s="111" t="s">
        <v>3022</v>
      </c>
      <c r="L5" s="111" t="s">
        <v>2301</v>
      </c>
      <c r="M5" s="111" t="s">
        <v>3027</v>
      </c>
      <c r="N5" s="112" t="s">
        <v>3028</v>
      </c>
      <c r="O5" s="36"/>
      <c r="P5" s="36"/>
      <c r="Q5" s="36"/>
      <c r="R5" s="36"/>
      <c r="S5" s="36"/>
      <c r="T5" s="36"/>
      <c r="U5" s="36"/>
      <c r="V5" s="36"/>
      <c r="W5" s="36"/>
    </row>
    <row r="6" ht="24.0" customHeight="1">
      <c r="A6" s="36" t="s">
        <v>3029</v>
      </c>
      <c r="B6" s="107">
        <v>43872.0</v>
      </c>
      <c r="C6" s="107">
        <v>43873.0</v>
      </c>
      <c r="D6" s="108">
        <v>7.2</v>
      </c>
      <c r="E6" s="109">
        <v>0.0031</v>
      </c>
      <c r="F6" s="36"/>
      <c r="G6" s="36"/>
      <c r="H6" s="110" t="s">
        <v>3030</v>
      </c>
      <c r="I6" s="36" t="s">
        <v>51</v>
      </c>
      <c r="J6" s="36"/>
      <c r="K6" s="111" t="s">
        <v>3031</v>
      </c>
      <c r="L6" s="111" t="s">
        <v>2356</v>
      </c>
      <c r="M6" s="113" t="s">
        <v>3032</v>
      </c>
      <c r="N6" s="36"/>
      <c r="O6" s="36"/>
      <c r="P6" s="36"/>
      <c r="Q6" s="36"/>
      <c r="R6" s="36"/>
      <c r="S6" s="36"/>
      <c r="T6" s="36"/>
      <c r="U6" s="36"/>
      <c r="V6" s="36"/>
      <c r="W6" s="36"/>
    </row>
    <row r="7" ht="24.0" customHeight="1"/>
    <row r="8" ht="24.0" customHeight="1"/>
    <row r="9" ht="24.0" customHeight="1"/>
    <row r="10" ht="24.0" customHeight="1"/>
    <row r="11" ht="24.0" customHeight="1"/>
    <row r="12" ht="24.0" customHeight="1"/>
    <row r="13" ht="24.0" customHeight="1"/>
    <row r="14" ht="24.0" customHeight="1"/>
    <row r="15" ht="24.0" customHeight="1"/>
    <row r="16" ht="24.0" customHeight="1"/>
    <row r="17" ht="24.0" customHeight="1"/>
    <row r="18" ht="24.0" customHeight="1"/>
    <row r="19" ht="24.0" customHeight="1"/>
    <row r="20" ht="24.0" customHeight="1"/>
    <row r="21" ht="24.0" customHeight="1"/>
    <row r="22" ht="24.0" customHeight="1"/>
    <row r="23" ht="24.0" customHeight="1"/>
    <row r="24" ht="24.0" customHeight="1"/>
    <row r="25" ht="24.0" customHeight="1"/>
    <row r="26" ht="24.0" customHeight="1"/>
    <row r="27" ht="24.0" customHeight="1"/>
    <row r="28" ht="24.0" customHeight="1"/>
    <row r="29" ht="24.0" customHeight="1"/>
    <row r="30" ht="24.0" customHeight="1"/>
    <row r="31" ht="24.0" customHeight="1"/>
    <row r="32" ht="24.0" customHeight="1"/>
    <row r="33" ht="24.0" customHeight="1"/>
    <row r="34" ht="24.0" customHeight="1"/>
    <row r="35" ht="24.0" customHeight="1"/>
    <row r="36" ht="24.0" customHeight="1"/>
    <row r="37" ht="24.0" customHeight="1"/>
    <row r="38" ht="24.0" customHeight="1"/>
    <row r="39" ht="24.0" customHeight="1"/>
    <row r="40" ht="24.0" customHeight="1"/>
    <row r="41" ht="24.0" customHeight="1"/>
    <row r="42" ht="24.0" customHeight="1"/>
    <row r="43" ht="24.0" customHeight="1"/>
    <row r="44" ht="24.0" customHeight="1"/>
    <row r="45" ht="24.0" customHeight="1"/>
    <row r="46" ht="24.0" customHeight="1"/>
    <row r="47" ht="24.0" customHeight="1"/>
    <row r="48" ht="24.0" customHeight="1"/>
    <row r="49" ht="24.0" customHeight="1"/>
    <row r="50" ht="24.0" customHeight="1"/>
    <row r="51" ht="24.0" customHeight="1"/>
    <row r="52" ht="24.0" customHeight="1"/>
    <row r="53" ht="24.0" customHeight="1"/>
    <row r="54" ht="24.0" customHeight="1"/>
    <row r="55" ht="24.0" customHeight="1"/>
    <row r="56" ht="24.0" customHeight="1"/>
    <row r="57" ht="24.0" customHeight="1"/>
    <row r="58" ht="24.0" customHeight="1"/>
    <row r="59" ht="24.0" customHeight="1"/>
    <row r="60" ht="24.0" customHeight="1"/>
    <row r="61" ht="24.0" customHeight="1"/>
    <row r="62" ht="24.0" customHeight="1"/>
    <row r="63" ht="24.0" customHeight="1"/>
    <row r="64" ht="24.0" customHeight="1"/>
    <row r="65" ht="24.0" customHeight="1"/>
    <row r="66" ht="24.0" customHeight="1"/>
    <row r="67" ht="24.0" customHeight="1"/>
    <row r="68" ht="24.0" customHeight="1"/>
    <row r="69" ht="24.0" customHeight="1"/>
    <row r="70" ht="24.0" customHeight="1"/>
    <row r="71" ht="24.0" customHeight="1"/>
    <row r="72" ht="24.0" customHeight="1"/>
    <row r="73" ht="24.0" customHeight="1"/>
    <row r="74" ht="24.0" customHeight="1"/>
    <row r="75" ht="24.0" customHeight="1"/>
    <row r="76" ht="24.0" customHeight="1"/>
    <row r="77" ht="24.0" customHeight="1"/>
    <row r="78" ht="24.0" customHeight="1"/>
    <row r="79" ht="24.0" customHeight="1"/>
    <row r="80" ht="24.0" customHeight="1"/>
    <row r="81" ht="24.0" customHeight="1"/>
    <row r="82" ht="24.0" customHeight="1"/>
    <row r="83" ht="24.0" customHeight="1"/>
    <row r="84" ht="24.0" customHeight="1"/>
    <row r="85" ht="24.0" customHeight="1"/>
    <row r="86" ht="24.0" customHeight="1"/>
    <row r="87" ht="24.0" customHeight="1"/>
    <row r="88" ht="24.0" customHeight="1"/>
    <row r="89" ht="24.0" customHeight="1"/>
    <row r="90" ht="24.0" customHeight="1"/>
    <row r="91" ht="24.0" customHeight="1"/>
    <row r="92" ht="24.0" customHeight="1"/>
    <row r="93" ht="24.0" customHeight="1"/>
    <row r="94" ht="24.0" customHeight="1"/>
    <row r="95" ht="24.0" customHeight="1"/>
    <row r="96" ht="24.0" customHeight="1"/>
    <row r="97" ht="24.0" customHeight="1"/>
    <row r="98" ht="24.0" customHeight="1"/>
    <row r="99" ht="24.0" customHeight="1"/>
    <row r="100" ht="24.0" customHeight="1"/>
    <row r="101" ht="24.0" customHeight="1"/>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hyperlinks>
    <hyperlink r:id="rId1" ref="N1"/>
    <hyperlink r:id="rId2" ref="N2"/>
    <hyperlink r:id="rId3" ref="N3"/>
    <hyperlink r:id="rId4" ref="N4"/>
    <hyperlink r:id="rId5" ref="N5"/>
    <hyperlink r:id="rId6" ref="M6"/>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24.13"/>
  </cols>
  <sheetData>
    <row r="1">
      <c r="A1" s="114" t="s">
        <v>0</v>
      </c>
      <c r="B1" s="114" t="s">
        <v>3033</v>
      </c>
      <c r="C1" s="2" t="s">
        <v>3034</v>
      </c>
      <c r="D1" s="2" t="s">
        <v>3035</v>
      </c>
    </row>
    <row r="2">
      <c r="A2" s="46" t="s">
        <v>3036</v>
      </c>
      <c r="B2" s="46" t="s">
        <v>3037</v>
      </c>
      <c r="C2" s="2" t="s">
        <v>3038</v>
      </c>
      <c r="D2" s="2" t="s">
        <v>3039</v>
      </c>
    </row>
    <row r="3">
      <c r="A3" s="36" t="s">
        <v>3040</v>
      </c>
      <c r="B3" s="36"/>
      <c r="C3" s="2" t="s">
        <v>3041</v>
      </c>
    </row>
    <row r="4">
      <c r="A4" s="46" t="s">
        <v>3042</v>
      </c>
      <c r="B4" s="46" t="s">
        <v>3043</v>
      </c>
      <c r="C4" s="2" t="s">
        <v>3044</v>
      </c>
    </row>
    <row r="5">
      <c r="A5" s="2" t="s">
        <v>3045</v>
      </c>
      <c r="B5" s="46" t="s">
        <v>3046</v>
      </c>
    </row>
    <row r="6">
      <c r="A6" s="36" t="s">
        <v>3047</v>
      </c>
      <c r="B6" s="36"/>
      <c r="C6" s="2" t="s">
        <v>3048</v>
      </c>
    </row>
    <row r="7">
      <c r="A7" s="36" t="s">
        <v>3049</v>
      </c>
      <c r="B7" s="36"/>
    </row>
    <row r="8">
      <c r="A8" s="115" t="s">
        <v>3050</v>
      </c>
      <c r="B8" s="36"/>
    </row>
    <row r="9">
      <c r="A9" s="116" t="s">
        <v>3051</v>
      </c>
      <c r="B9" s="46" t="s">
        <v>3052</v>
      </c>
      <c r="C9" s="2"/>
      <c r="D9" s="2" t="s">
        <v>3053</v>
      </c>
    </row>
    <row r="10">
      <c r="A10" s="115" t="s">
        <v>3054</v>
      </c>
      <c r="B10" s="36"/>
    </row>
    <row r="11">
      <c r="A11" s="46" t="s">
        <v>3055</v>
      </c>
      <c r="B11" s="36"/>
    </row>
    <row r="12">
      <c r="B12" s="36"/>
    </row>
    <row r="13">
      <c r="A13" s="36"/>
      <c r="B13" s="36"/>
    </row>
    <row r="14">
      <c r="A14" s="36"/>
      <c r="B14" s="36"/>
    </row>
    <row r="15">
      <c r="A15" s="36"/>
      <c r="B15" s="36"/>
    </row>
    <row r="16">
      <c r="A16" s="36"/>
      <c r="B16" s="36"/>
    </row>
    <row r="17">
      <c r="A17" s="36"/>
      <c r="B17" s="36"/>
    </row>
    <row r="18">
      <c r="A18" s="36"/>
      <c r="B18" s="36"/>
    </row>
    <row r="19">
      <c r="A19" s="36"/>
      <c r="B19" s="36"/>
    </row>
    <row r="20">
      <c r="A20" s="36"/>
      <c r="B20" s="36"/>
    </row>
    <row r="21">
      <c r="A21" s="36"/>
      <c r="B21" s="36"/>
    </row>
    <row r="22">
      <c r="A22" s="36"/>
      <c r="B22" s="36"/>
    </row>
    <row r="23">
      <c r="A23" s="36"/>
      <c r="B23" s="36"/>
    </row>
    <row r="24">
      <c r="A24" s="36"/>
      <c r="B24" s="36"/>
    </row>
    <row r="25">
      <c r="A25" s="36"/>
      <c r="B25" s="36"/>
    </row>
    <row r="26">
      <c r="A26" s="36"/>
      <c r="B26" s="36"/>
    </row>
    <row r="27">
      <c r="A27" s="36"/>
      <c r="B27" s="36"/>
    </row>
    <row r="28">
      <c r="A28" s="36"/>
      <c r="B28" s="36"/>
    </row>
    <row r="29">
      <c r="A29" s="36"/>
      <c r="B29" s="36"/>
    </row>
    <row r="30">
      <c r="A30" s="36"/>
      <c r="B30" s="36"/>
    </row>
    <row r="31">
      <c r="A31" s="36"/>
      <c r="B31" s="36"/>
    </row>
    <row r="32">
      <c r="A32" s="36"/>
      <c r="B32" s="36"/>
    </row>
    <row r="33">
      <c r="A33" s="36"/>
      <c r="B33" s="36"/>
    </row>
    <row r="34">
      <c r="A34" s="36"/>
      <c r="B34" s="36"/>
    </row>
    <row r="35">
      <c r="A35" s="36"/>
      <c r="B35" s="36"/>
    </row>
    <row r="36">
      <c r="A36" s="36"/>
      <c r="B36" s="36"/>
    </row>
    <row r="37">
      <c r="A37" s="36"/>
      <c r="B37" s="36"/>
    </row>
    <row r="38">
      <c r="A38" s="36"/>
      <c r="B38" s="36"/>
    </row>
    <row r="39">
      <c r="A39" s="36"/>
      <c r="B39" s="36"/>
    </row>
    <row r="40">
      <c r="A40" s="36"/>
      <c r="B40" s="36"/>
    </row>
    <row r="41">
      <c r="A41" s="36"/>
      <c r="B41" s="36"/>
    </row>
    <row r="42">
      <c r="A42" s="36"/>
      <c r="B42" s="36"/>
    </row>
    <row r="43">
      <c r="A43" s="36"/>
      <c r="B43" s="36"/>
    </row>
    <row r="44">
      <c r="A44" s="36"/>
      <c r="B44" s="36"/>
    </row>
    <row r="45">
      <c r="A45" s="36"/>
      <c r="B45" s="36"/>
    </row>
    <row r="46">
      <c r="A46" s="36"/>
      <c r="B46" s="36"/>
    </row>
    <row r="47">
      <c r="A47" s="36"/>
      <c r="B47" s="36"/>
    </row>
    <row r="48">
      <c r="A48" s="36"/>
      <c r="B48" s="36"/>
    </row>
    <row r="49">
      <c r="A49" s="36"/>
      <c r="B49" s="36"/>
    </row>
    <row r="50">
      <c r="A50" s="36"/>
      <c r="B50" s="36"/>
    </row>
    <row r="51">
      <c r="A51" s="36"/>
      <c r="B51" s="36"/>
    </row>
    <row r="52">
      <c r="A52" s="36"/>
      <c r="B52" s="36"/>
    </row>
    <row r="53">
      <c r="A53" s="36"/>
      <c r="B53" s="36"/>
    </row>
    <row r="54">
      <c r="A54" s="36"/>
      <c r="B54" s="36"/>
    </row>
    <row r="55">
      <c r="A55" s="36"/>
      <c r="B55" s="36"/>
    </row>
    <row r="56">
      <c r="A56" s="36"/>
      <c r="B56" s="36"/>
    </row>
    <row r="57">
      <c r="A57" s="36"/>
      <c r="B57" s="36"/>
    </row>
    <row r="58">
      <c r="A58" s="36"/>
      <c r="B58" s="36"/>
    </row>
    <row r="59">
      <c r="A59" s="36"/>
      <c r="B59" s="36"/>
    </row>
    <row r="60">
      <c r="A60" s="36"/>
      <c r="B60" s="36"/>
    </row>
    <row r="61">
      <c r="A61" s="36"/>
      <c r="B61" s="36"/>
    </row>
    <row r="62">
      <c r="A62" s="36"/>
      <c r="B62" s="36"/>
    </row>
    <row r="63">
      <c r="A63" s="36"/>
      <c r="B63" s="36"/>
    </row>
    <row r="64">
      <c r="A64" s="36"/>
      <c r="B64" s="36"/>
    </row>
    <row r="65">
      <c r="A65" s="36"/>
      <c r="B65" s="36"/>
    </row>
    <row r="66">
      <c r="A66" s="36"/>
      <c r="B66" s="36"/>
    </row>
    <row r="67">
      <c r="A67" s="36"/>
      <c r="B67" s="36"/>
    </row>
    <row r="68">
      <c r="A68" s="36"/>
      <c r="B68" s="36"/>
    </row>
    <row r="69">
      <c r="A69" s="36"/>
      <c r="B69" s="36"/>
    </row>
    <row r="70">
      <c r="A70" s="36"/>
      <c r="B70" s="36"/>
    </row>
    <row r="71">
      <c r="A71" s="36"/>
      <c r="B71" s="36"/>
    </row>
    <row r="72">
      <c r="A72" s="36"/>
      <c r="B72" s="36"/>
    </row>
    <row r="73">
      <c r="A73" s="36"/>
      <c r="B73" s="36"/>
    </row>
    <row r="74">
      <c r="A74" s="36"/>
      <c r="B74" s="36"/>
    </row>
    <row r="75">
      <c r="A75" s="36"/>
      <c r="B75" s="36"/>
    </row>
    <row r="76">
      <c r="A76" s="36"/>
      <c r="B76" s="36"/>
    </row>
    <row r="77">
      <c r="A77" s="36"/>
      <c r="B77" s="36"/>
    </row>
    <row r="78">
      <c r="A78" s="36"/>
      <c r="B78" s="36"/>
    </row>
    <row r="79">
      <c r="A79" s="36"/>
      <c r="B79" s="36"/>
    </row>
    <row r="80">
      <c r="A80" s="36"/>
      <c r="B80" s="36"/>
    </row>
    <row r="81">
      <c r="A81" s="36"/>
      <c r="B81" s="36"/>
    </row>
    <row r="82">
      <c r="A82" s="36"/>
      <c r="B82" s="36"/>
    </row>
    <row r="83">
      <c r="A83" s="36"/>
      <c r="B83" s="36"/>
    </row>
    <row r="84">
      <c r="A84" s="36"/>
      <c r="B84" s="36"/>
    </row>
    <row r="85">
      <c r="A85" s="36"/>
      <c r="B85" s="36"/>
    </row>
    <row r="86">
      <c r="A86" s="36"/>
      <c r="B86" s="36"/>
    </row>
    <row r="87">
      <c r="A87" s="36"/>
      <c r="B87" s="36"/>
    </row>
    <row r="88">
      <c r="A88" s="36"/>
      <c r="B88" s="36"/>
    </row>
    <row r="89">
      <c r="A89" s="36"/>
      <c r="B89" s="36"/>
    </row>
    <row r="90">
      <c r="A90" s="36"/>
      <c r="B90" s="36"/>
    </row>
    <row r="91">
      <c r="A91" s="36"/>
      <c r="B91" s="36"/>
    </row>
    <row r="92">
      <c r="A92" s="36"/>
      <c r="B92" s="36"/>
    </row>
    <row r="93">
      <c r="A93" s="36"/>
      <c r="B93" s="36"/>
    </row>
    <row r="94">
      <c r="A94" s="36"/>
      <c r="B94" s="36"/>
    </row>
    <row r="95">
      <c r="A95" s="36"/>
      <c r="B95" s="36"/>
    </row>
    <row r="96">
      <c r="A96" s="36"/>
      <c r="B96" s="36"/>
    </row>
    <row r="97">
      <c r="A97" s="36"/>
      <c r="B97" s="36"/>
    </row>
    <row r="98">
      <c r="A98" s="36"/>
      <c r="B98" s="36"/>
    </row>
    <row r="99">
      <c r="A99" s="36"/>
      <c r="B99" s="36"/>
    </row>
    <row r="100">
      <c r="A100" s="36"/>
      <c r="B100" s="36"/>
    </row>
    <row r="101">
      <c r="A101" s="36"/>
      <c r="B101" s="36"/>
    </row>
    <row r="102">
      <c r="A102" s="36"/>
      <c r="B102" s="36"/>
    </row>
    <row r="103">
      <c r="A103" s="36"/>
      <c r="B103" s="36"/>
    </row>
    <row r="104">
      <c r="A104" s="36"/>
      <c r="B104" s="36"/>
    </row>
    <row r="105">
      <c r="A105" s="36"/>
      <c r="B105" s="36"/>
    </row>
    <row r="106">
      <c r="A106" s="36"/>
      <c r="B106" s="36"/>
    </row>
    <row r="107">
      <c r="A107" s="36"/>
      <c r="B107" s="36"/>
    </row>
    <row r="108">
      <c r="A108" s="36"/>
      <c r="B108" s="36"/>
    </row>
    <row r="109">
      <c r="A109" s="36"/>
      <c r="B109" s="36"/>
    </row>
    <row r="110">
      <c r="A110" s="36"/>
      <c r="B110" s="36"/>
    </row>
    <row r="111">
      <c r="A111" s="36"/>
      <c r="B111" s="36"/>
    </row>
    <row r="112">
      <c r="A112" s="36"/>
      <c r="B112" s="36"/>
    </row>
    <row r="113">
      <c r="A113" s="36"/>
      <c r="B113" s="36"/>
    </row>
    <row r="114">
      <c r="A114" s="36"/>
      <c r="B114" s="36"/>
    </row>
    <row r="115">
      <c r="A115" s="36"/>
      <c r="B115" s="36"/>
    </row>
    <row r="116">
      <c r="A116" s="36"/>
      <c r="B116" s="36"/>
    </row>
    <row r="117">
      <c r="A117" s="36"/>
      <c r="B117" s="36"/>
    </row>
    <row r="118">
      <c r="A118" s="36"/>
      <c r="B118" s="36"/>
    </row>
    <row r="119">
      <c r="A119" s="36"/>
      <c r="B119" s="36"/>
    </row>
    <row r="120">
      <c r="A120" s="36"/>
      <c r="B120" s="36"/>
    </row>
    <row r="121">
      <c r="A121" s="36"/>
      <c r="B121" s="36"/>
    </row>
    <row r="122">
      <c r="A122" s="36"/>
      <c r="B122" s="36"/>
    </row>
    <row r="123">
      <c r="A123" s="36"/>
      <c r="B123" s="36"/>
    </row>
    <row r="124">
      <c r="A124" s="36"/>
      <c r="B124" s="36"/>
    </row>
    <row r="125">
      <c r="A125" s="36"/>
      <c r="B125" s="36"/>
    </row>
    <row r="126">
      <c r="A126" s="36"/>
      <c r="B126" s="36"/>
    </row>
    <row r="127">
      <c r="A127" s="36"/>
      <c r="B127" s="36"/>
    </row>
    <row r="128">
      <c r="A128" s="36"/>
      <c r="B128" s="36"/>
    </row>
    <row r="129">
      <c r="A129" s="36"/>
      <c r="B129" s="36"/>
    </row>
    <row r="130">
      <c r="A130" s="36"/>
      <c r="B130" s="36"/>
    </row>
    <row r="131">
      <c r="A131" s="36"/>
      <c r="B131" s="36"/>
    </row>
    <row r="132">
      <c r="A132" s="36"/>
      <c r="B132" s="36"/>
    </row>
    <row r="133">
      <c r="A133" s="36"/>
      <c r="B133" s="36"/>
    </row>
    <row r="134">
      <c r="A134" s="36"/>
      <c r="B134" s="36"/>
    </row>
    <row r="135">
      <c r="A135" s="36"/>
      <c r="B135" s="36"/>
    </row>
    <row r="136">
      <c r="A136" s="36"/>
      <c r="B136" s="36"/>
    </row>
    <row r="137">
      <c r="A137" s="36"/>
      <c r="B137" s="36"/>
    </row>
    <row r="138">
      <c r="A138" s="36"/>
      <c r="B138" s="36"/>
    </row>
    <row r="139">
      <c r="A139" s="36"/>
      <c r="B139" s="36"/>
    </row>
    <row r="140">
      <c r="A140" s="36"/>
      <c r="B140" s="36"/>
    </row>
    <row r="141">
      <c r="A141" s="36"/>
      <c r="B141" s="36"/>
    </row>
    <row r="142">
      <c r="A142" s="36"/>
      <c r="B142" s="36"/>
    </row>
    <row r="143">
      <c r="A143" s="36"/>
      <c r="B143" s="36"/>
    </row>
    <row r="144">
      <c r="A144" s="36"/>
      <c r="B144" s="36"/>
    </row>
    <row r="145">
      <c r="A145" s="36"/>
      <c r="B145" s="36"/>
    </row>
    <row r="146">
      <c r="A146" s="36"/>
      <c r="B146" s="36"/>
    </row>
    <row r="147">
      <c r="A147" s="36"/>
      <c r="B147" s="36"/>
    </row>
    <row r="148">
      <c r="A148" s="36"/>
      <c r="B148" s="36"/>
    </row>
    <row r="149">
      <c r="A149" s="36"/>
      <c r="B149" s="36"/>
    </row>
    <row r="150">
      <c r="A150" s="36"/>
      <c r="B150" s="36"/>
    </row>
    <row r="151">
      <c r="A151" s="36"/>
      <c r="B151" s="36"/>
    </row>
    <row r="152">
      <c r="A152" s="36"/>
      <c r="B152" s="36"/>
    </row>
    <row r="153">
      <c r="A153" s="36"/>
      <c r="B153" s="36"/>
    </row>
    <row r="154">
      <c r="A154" s="36"/>
      <c r="B154" s="36"/>
    </row>
    <row r="155">
      <c r="A155" s="36"/>
      <c r="B155" s="36"/>
    </row>
    <row r="156">
      <c r="A156" s="36"/>
      <c r="B156" s="36"/>
    </row>
    <row r="157">
      <c r="A157" s="36"/>
      <c r="B157" s="36"/>
    </row>
    <row r="158">
      <c r="A158" s="36"/>
      <c r="B158" s="36"/>
    </row>
    <row r="159">
      <c r="A159" s="36"/>
      <c r="B159" s="36"/>
    </row>
    <row r="160">
      <c r="A160" s="36"/>
      <c r="B160" s="36"/>
    </row>
    <row r="161">
      <c r="A161" s="36"/>
      <c r="B161" s="36"/>
    </row>
    <row r="162">
      <c r="A162" s="36"/>
      <c r="B162" s="36"/>
    </row>
    <row r="163">
      <c r="A163" s="36"/>
      <c r="B163" s="36"/>
    </row>
    <row r="164">
      <c r="A164" s="36"/>
      <c r="B164" s="36"/>
    </row>
    <row r="165">
      <c r="A165" s="36"/>
      <c r="B165" s="36"/>
    </row>
    <row r="166">
      <c r="A166" s="36"/>
      <c r="B166" s="36"/>
    </row>
    <row r="167">
      <c r="A167" s="36"/>
      <c r="B167" s="36"/>
    </row>
    <row r="168">
      <c r="A168" s="36"/>
      <c r="B168" s="36"/>
    </row>
    <row r="169">
      <c r="A169" s="36"/>
      <c r="B169" s="36"/>
    </row>
    <row r="170">
      <c r="A170" s="36"/>
      <c r="B170" s="36"/>
    </row>
    <row r="171">
      <c r="A171" s="36"/>
      <c r="B171" s="36"/>
    </row>
    <row r="172">
      <c r="A172" s="36"/>
      <c r="B172" s="36"/>
    </row>
    <row r="173">
      <c r="A173" s="36"/>
      <c r="B173" s="36"/>
    </row>
    <row r="174">
      <c r="A174" s="36"/>
      <c r="B174" s="36"/>
    </row>
    <row r="175">
      <c r="A175" s="36"/>
      <c r="B175" s="36"/>
    </row>
    <row r="176">
      <c r="A176" s="36"/>
      <c r="B176" s="36"/>
    </row>
    <row r="177">
      <c r="A177" s="36"/>
      <c r="B177" s="36"/>
    </row>
    <row r="178">
      <c r="A178" s="36"/>
      <c r="B178" s="36"/>
    </row>
    <row r="179">
      <c r="A179" s="36"/>
      <c r="B179" s="36"/>
    </row>
    <row r="180">
      <c r="A180" s="36"/>
      <c r="B180" s="36"/>
    </row>
    <row r="181">
      <c r="A181" s="36"/>
      <c r="B181" s="36"/>
    </row>
    <row r="182">
      <c r="A182" s="36"/>
      <c r="B182" s="36"/>
    </row>
    <row r="183">
      <c r="A183" s="36"/>
      <c r="B183" s="36"/>
    </row>
    <row r="184">
      <c r="A184" s="36"/>
      <c r="B184" s="36"/>
    </row>
    <row r="185">
      <c r="A185" s="36"/>
      <c r="B185" s="36"/>
    </row>
    <row r="186">
      <c r="A186" s="36"/>
      <c r="B186" s="36"/>
    </row>
    <row r="187">
      <c r="A187" s="36"/>
      <c r="B187" s="36"/>
    </row>
    <row r="188">
      <c r="A188" s="36"/>
      <c r="B188" s="36"/>
    </row>
    <row r="189">
      <c r="A189" s="36"/>
      <c r="B189" s="36"/>
    </row>
    <row r="190">
      <c r="A190" s="36"/>
      <c r="B190" s="36"/>
    </row>
    <row r="191">
      <c r="A191" s="36"/>
      <c r="B191" s="36"/>
    </row>
    <row r="192">
      <c r="A192" s="36"/>
      <c r="B192" s="36"/>
    </row>
    <row r="193">
      <c r="A193" s="36"/>
      <c r="B193" s="36"/>
    </row>
    <row r="194">
      <c r="A194" s="36"/>
      <c r="B194" s="36"/>
    </row>
    <row r="195">
      <c r="A195" s="36"/>
      <c r="B195" s="36"/>
    </row>
    <row r="196">
      <c r="A196" s="36"/>
      <c r="B196" s="36"/>
    </row>
    <row r="197">
      <c r="A197" s="36"/>
      <c r="B197" s="36"/>
    </row>
    <row r="198">
      <c r="A198" s="36"/>
      <c r="B198" s="36"/>
    </row>
    <row r="199">
      <c r="A199" s="36"/>
      <c r="B199" s="36"/>
    </row>
    <row r="200">
      <c r="A200" s="36"/>
      <c r="B200" s="36"/>
    </row>
    <row r="201">
      <c r="A201" s="36"/>
      <c r="B201" s="36"/>
    </row>
    <row r="202">
      <c r="A202" s="36"/>
      <c r="B202" s="36"/>
    </row>
    <row r="203">
      <c r="A203" s="36"/>
      <c r="B203" s="36"/>
    </row>
    <row r="204">
      <c r="A204" s="36"/>
      <c r="B204" s="36"/>
    </row>
    <row r="205">
      <c r="A205" s="36"/>
      <c r="B205" s="36"/>
    </row>
    <row r="206">
      <c r="A206" s="36"/>
      <c r="B206" s="36"/>
    </row>
    <row r="207">
      <c r="A207" s="36"/>
      <c r="B207" s="36"/>
    </row>
    <row r="208">
      <c r="A208" s="36"/>
      <c r="B208" s="36"/>
    </row>
    <row r="209">
      <c r="A209" s="36"/>
      <c r="B209" s="36"/>
    </row>
    <row r="210">
      <c r="A210" s="36"/>
      <c r="B210" s="36"/>
    </row>
    <row r="211">
      <c r="A211" s="36"/>
      <c r="B211" s="36"/>
    </row>
    <row r="212">
      <c r="A212" s="36"/>
      <c r="B212" s="36"/>
    </row>
    <row r="213">
      <c r="A213" s="36"/>
      <c r="B213" s="36"/>
    </row>
    <row r="214">
      <c r="A214" s="36"/>
      <c r="B214" s="36"/>
    </row>
    <row r="215">
      <c r="A215" s="36"/>
      <c r="B215" s="36"/>
    </row>
    <row r="216">
      <c r="A216" s="36"/>
      <c r="B216" s="36"/>
    </row>
    <row r="217">
      <c r="A217" s="36"/>
      <c r="B217" s="36"/>
    </row>
    <row r="218">
      <c r="A218" s="36"/>
      <c r="B218" s="36"/>
    </row>
    <row r="219">
      <c r="A219" s="36"/>
      <c r="B219" s="36"/>
    </row>
    <row r="220">
      <c r="A220" s="36"/>
      <c r="B220" s="36"/>
    </row>
    <row r="221">
      <c r="A221" s="36"/>
      <c r="B221" s="36"/>
    </row>
    <row r="222">
      <c r="A222" s="36"/>
      <c r="B222" s="36"/>
    </row>
    <row r="223">
      <c r="A223" s="36"/>
      <c r="B223" s="36"/>
    </row>
    <row r="224">
      <c r="A224" s="36"/>
      <c r="B224" s="36"/>
    </row>
    <row r="225">
      <c r="A225" s="36"/>
      <c r="B225" s="36"/>
    </row>
    <row r="226">
      <c r="A226" s="36"/>
      <c r="B226" s="36"/>
    </row>
    <row r="227">
      <c r="A227" s="36"/>
      <c r="B227" s="36"/>
    </row>
    <row r="228">
      <c r="A228" s="36"/>
      <c r="B228" s="36"/>
    </row>
    <row r="229">
      <c r="A229" s="36"/>
      <c r="B229" s="36"/>
    </row>
    <row r="230">
      <c r="A230" s="36"/>
      <c r="B230" s="36"/>
    </row>
    <row r="231">
      <c r="A231" s="36"/>
      <c r="B231" s="36"/>
    </row>
    <row r="232">
      <c r="A232" s="36"/>
      <c r="B232" s="36"/>
    </row>
    <row r="233">
      <c r="A233" s="36"/>
      <c r="B233" s="36"/>
    </row>
    <row r="234">
      <c r="A234" s="36"/>
      <c r="B234" s="36"/>
    </row>
    <row r="235">
      <c r="A235" s="36"/>
      <c r="B235" s="36"/>
    </row>
    <row r="236">
      <c r="A236" s="36"/>
      <c r="B236" s="36"/>
    </row>
    <row r="237">
      <c r="A237" s="36"/>
      <c r="B237" s="36"/>
    </row>
    <row r="238">
      <c r="A238" s="36"/>
      <c r="B238" s="36"/>
    </row>
    <row r="239">
      <c r="A239" s="36"/>
      <c r="B239" s="36"/>
    </row>
    <row r="240">
      <c r="A240" s="36"/>
      <c r="B240" s="36"/>
    </row>
    <row r="241">
      <c r="A241" s="36"/>
      <c r="B241" s="36"/>
    </row>
    <row r="242">
      <c r="A242" s="36"/>
      <c r="B242" s="36"/>
    </row>
    <row r="243">
      <c r="A243" s="36"/>
      <c r="B243" s="36"/>
    </row>
    <row r="244">
      <c r="A244" s="36"/>
      <c r="B244" s="36"/>
    </row>
    <row r="245">
      <c r="A245" s="36"/>
      <c r="B245" s="36"/>
    </row>
    <row r="246">
      <c r="A246" s="36"/>
      <c r="B246" s="36"/>
    </row>
    <row r="247">
      <c r="A247" s="36"/>
      <c r="B247" s="36"/>
    </row>
    <row r="248">
      <c r="A248" s="36"/>
      <c r="B248" s="36"/>
    </row>
    <row r="249">
      <c r="A249" s="36"/>
      <c r="B249" s="36"/>
    </row>
    <row r="250">
      <c r="A250" s="36"/>
      <c r="B250" s="36"/>
    </row>
    <row r="251">
      <c r="A251" s="36"/>
      <c r="B251" s="36"/>
    </row>
    <row r="252">
      <c r="A252" s="36"/>
      <c r="B252" s="36"/>
    </row>
    <row r="253">
      <c r="A253" s="36"/>
      <c r="B253" s="36"/>
    </row>
    <row r="254">
      <c r="A254" s="36"/>
      <c r="B254" s="36"/>
    </row>
    <row r="255">
      <c r="A255" s="36"/>
      <c r="B255" s="36"/>
    </row>
    <row r="256">
      <c r="A256" s="36"/>
      <c r="B256" s="36"/>
    </row>
    <row r="257">
      <c r="A257" s="36"/>
      <c r="B257" s="36"/>
    </row>
    <row r="258">
      <c r="A258" s="36"/>
      <c r="B258" s="36"/>
    </row>
    <row r="259">
      <c r="A259" s="36"/>
      <c r="B259" s="36"/>
    </row>
    <row r="260">
      <c r="A260" s="36"/>
      <c r="B260" s="36"/>
    </row>
    <row r="261">
      <c r="A261" s="36"/>
      <c r="B261" s="36"/>
    </row>
    <row r="262">
      <c r="A262" s="36"/>
      <c r="B262" s="36"/>
    </row>
    <row r="263">
      <c r="A263" s="36"/>
      <c r="B263" s="36"/>
    </row>
    <row r="264">
      <c r="A264" s="36"/>
      <c r="B264" s="36"/>
    </row>
    <row r="265">
      <c r="A265" s="36"/>
      <c r="B265" s="36"/>
    </row>
    <row r="266">
      <c r="A266" s="36"/>
      <c r="B266" s="36"/>
    </row>
    <row r="267">
      <c r="A267" s="36"/>
      <c r="B267" s="36"/>
    </row>
    <row r="268">
      <c r="A268" s="36"/>
      <c r="B268" s="36"/>
    </row>
    <row r="269">
      <c r="A269" s="36"/>
      <c r="B269" s="36"/>
    </row>
    <row r="270">
      <c r="A270" s="36"/>
      <c r="B270" s="36"/>
    </row>
    <row r="271">
      <c r="A271" s="36"/>
      <c r="B271" s="36"/>
    </row>
    <row r="272">
      <c r="A272" s="36"/>
      <c r="B272" s="36"/>
    </row>
    <row r="273">
      <c r="A273" s="36"/>
      <c r="B273" s="36"/>
    </row>
    <row r="274">
      <c r="A274" s="36"/>
      <c r="B274" s="36"/>
    </row>
    <row r="275">
      <c r="A275" s="36"/>
      <c r="B275" s="36"/>
    </row>
    <row r="276">
      <c r="A276" s="36"/>
      <c r="B276" s="36"/>
    </row>
    <row r="277">
      <c r="A277" s="36"/>
      <c r="B277" s="36"/>
    </row>
    <row r="278">
      <c r="A278" s="36"/>
      <c r="B278" s="36"/>
    </row>
    <row r="279">
      <c r="A279" s="36"/>
      <c r="B279" s="36"/>
    </row>
    <row r="280">
      <c r="A280" s="36"/>
      <c r="B280" s="36"/>
    </row>
    <row r="281">
      <c r="A281" s="36"/>
      <c r="B281" s="36"/>
    </row>
    <row r="282">
      <c r="A282" s="36"/>
      <c r="B282" s="36"/>
    </row>
    <row r="283">
      <c r="A283" s="36"/>
      <c r="B283" s="36"/>
    </row>
    <row r="284">
      <c r="A284" s="36"/>
      <c r="B284" s="36"/>
    </row>
    <row r="285">
      <c r="A285" s="36"/>
      <c r="B285" s="36"/>
    </row>
    <row r="286">
      <c r="A286" s="36"/>
      <c r="B286" s="36"/>
    </row>
    <row r="287">
      <c r="A287" s="36"/>
      <c r="B287" s="36"/>
    </row>
    <row r="288">
      <c r="A288" s="36"/>
      <c r="B288" s="36"/>
    </row>
    <row r="289">
      <c r="A289" s="36"/>
      <c r="B289" s="36"/>
    </row>
    <row r="290">
      <c r="A290" s="36"/>
      <c r="B290" s="36"/>
    </row>
    <row r="291">
      <c r="A291" s="36"/>
      <c r="B291" s="36"/>
    </row>
    <row r="292">
      <c r="A292" s="36"/>
      <c r="B292" s="36"/>
    </row>
    <row r="293">
      <c r="A293" s="36"/>
      <c r="B293" s="36"/>
    </row>
    <row r="294">
      <c r="A294" s="36"/>
      <c r="B294" s="36"/>
    </row>
    <row r="295">
      <c r="A295" s="36"/>
      <c r="B295" s="36"/>
    </row>
    <row r="296">
      <c r="A296" s="36"/>
      <c r="B296" s="36"/>
    </row>
    <row r="297">
      <c r="A297" s="36"/>
      <c r="B297" s="36"/>
    </row>
    <row r="298">
      <c r="A298" s="36"/>
      <c r="B298" s="36"/>
    </row>
    <row r="299">
      <c r="A299" s="36"/>
      <c r="B299" s="36"/>
    </row>
    <row r="300">
      <c r="A300" s="36"/>
      <c r="B300" s="36"/>
    </row>
    <row r="301">
      <c r="A301" s="36"/>
      <c r="B301" s="36"/>
    </row>
    <row r="302">
      <c r="A302" s="36"/>
      <c r="B302" s="36"/>
    </row>
    <row r="303">
      <c r="A303" s="36"/>
      <c r="B303" s="36"/>
    </row>
    <row r="304">
      <c r="A304" s="36"/>
      <c r="B304" s="36"/>
    </row>
    <row r="305">
      <c r="A305" s="36"/>
      <c r="B305" s="36"/>
    </row>
    <row r="306">
      <c r="A306" s="36"/>
      <c r="B306" s="36"/>
    </row>
    <row r="307">
      <c r="A307" s="36"/>
      <c r="B307" s="36"/>
    </row>
    <row r="308">
      <c r="A308" s="36"/>
      <c r="B308" s="36"/>
    </row>
    <row r="309">
      <c r="A309" s="36"/>
      <c r="B309" s="36"/>
    </row>
    <row r="310">
      <c r="A310" s="36"/>
      <c r="B310" s="36"/>
    </row>
    <row r="311">
      <c r="A311" s="36"/>
      <c r="B311" s="36"/>
    </row>
    <row r="312">
      <c r="A312" s="36"/>
      <c r="B312" s="36"/>
    </row>
    <row r="313">
      <c r="A313" s="36"/>
      <c r="B313" s="36"/>
    </row>
    <row r="314">
      <c r="A314" s="36"/>
      <c r="B314" s="36"/>
    </row>
    <row r="315">
      <c r="A315" s="36"/>
      <c r="B315" s="36"/>
    </row>
    <row r="316">
      <c r="A316" s="36"/>
      <c r="B316" s="36"/>
    </row>
    <row r="317">
      <c r="A317" s="36"/>
      <c r="B317" s="36"/>
    </row>
    <row r="318">
      <c r="A318" s="36"/>
      <c r="B318" s="36"/>
    </row>
    <row r="319">
      <c r="A319" s="36"/>
      <c r="B319" s="36"/>
    </row>
    <row r="320">
      <c r="A320" s="36"/>
      <c r="B320" s="36"/>
    </row>
    <row r="321">
      <c r="A321" s="36"/>
      <c r="B321" s="36"/>
    </row>
    <row r="322">
      <c r="A322" s="36"/>
      <c r="B322" s="36"/>
    </row>
    <row r="323">
      <c r="A323" s="36"/>
      <c r="B323" s="36"/>
    </row>
    <row r="324">
      <c r="A324" s="36"/>
      <c r="B324" s="36"/>
    </row>
    <row r="325">
      <c r="A325" s="36"/>
      <c r="B325" s="36"/>
    </row>
    <row r="326">
      <c r="A326" s="36"/>
      <c r="B326" s="36"/>
    </row>
    <row r="327">
      <c r="A327" s="36"/>
      <c r="B327" s="36"/>
    </row>
    <row r="328">
      <c r="A328" s="36"/>
      <c r="B328" s="36"/>
    </row>
    <row r="329">
      <c r="A329" s="36"/>
      <c r="B329" s="36"/>
    </row>
    <row r="330">
      <c r="A330" s="36"/>
      <c r="B330" s="36"/>
    </row>
    <row r="331">
      <c r="A331" s="36"/>
      <c r="B331" s="36"/>
    </row>
    <row r="332">
      <c r="A332" s="36"/>
      <c r="B332" s="36"/>
    </row>
    <row r="333">
      <c r="A333" s="36"/>
      <c r="B333" s="36"/>
    </row>
    <row r="334">
      <c r="A334" s="36"/>
      <c r="B334" s="36"/>
    </row>
    <row r="335">
      <c r="A335" s="36"/>
      <c r="B335" s="36"/>
    </row>
    <row r="336">
      <c r="A336" s="36"/>
      <c r="B336" s="36"/>
    </row>
    <row r="337">
      <c r="A337" s="36"/>
      <c r="B337" s="36"/>
    </row>
    <row r="338">
      <c r="A338" s="36"/>
      <c r="B338" s="36"/>
    </row>
    <row r="339">
      <c r="A339" s="36"/>
      <c r="B339" s="36"/>
    </row>
    <row r="340">
      <c r="A340" s="36"/>
      <c r="B340" s="36"/>
    </row>
    <row r="341">
      <c r="A341" s="36"/>
      <c r="B341" s="36"/>
    </row>
    <row r="342">
      <c r="A342" s="36"/>
      <c r="B342" s="36"/>
    </row>
    <row r="343">
      <c r="A343" s="36"/>
      <c r="B343" s="36"/>
    </row>
    <row r="344">
      <c r="A344" s="36"/>
      <c r="B344" s="36"/>
    </row>
    <row r="345">
      <c r="A345" s="36"/>
      <c r="B345" s="36"/>
    </row>
    <row r="346">
      <c r="A346" s="36"/>
      <c r="B346" s="36"/>
    </row>
    <row r="347">
      <c r="A347" s="36"/>
      <c r="B347" s="36"/>
    </row>
    <row r="348">
      <c r="A348" s="36"/>
      <c r="B348" s="36"/>
    </row>
    <row r="349">
      <c r="A349" s="36"/>
      <c r="B349" s="36"/>
    </row>
    <row r="350">
      <c r="A350" s="36"/>
      <c r="B350" s="36"/>
    </row>
    <row r="351">
      <c r="A351" s="36"/>
      <c r="B351" s="36"/>
    </row>
    <row r="352">
      <c r="A352" s="36"/>
      <c r="B352" s="36"/>
    </row>
    <row r="353">
      <c r="A353" s="36"/>
      <c r="B353" s="36"/>
    </row>
    <row r="354">
      <c r="A354" s="36"/>
      <c r="B354" s="36"/>
    </row>
    <row r="355">
      <c r="A355" s="36"/>
      <c r="B355" s="36"/>
    </row>
    <row r="356">
      <c r="A356" s="36"/>
      <c r="B356" s="36"/>
    </row>
    <row r="357">
      <c r="A357" s="36"/>
      <c r="B357" s="36"/>
    </row>
    <row r="358">
      <c r="A358" s="36"/>
      <c r="B358" s="36"/>
    </row>
    <row r="359">
      <c r="A359" s="36"/>
      <c r="B359" s="36"/>
    </row>
    <row r="360">
      <c r="A360" s="36"/>
      <c r="B360" s="36"/>
    </row>
    <row r="361">
      <c r="A361" s="36"/>
      <c r="B361" s="36"/>
    </row>
    <row r="362">
      <c r="A362" s="36"/>
      <c r="B362" s="36"/>
    </row>
    <row r="363">
      <c r="A363" s="36"/>
      <c r="B363" s="36"/>
    </row>
    <row r="364">
      <c r="A364" s="36"/>
      <c r="B364" s="36"/>
    </row>
    <row r="365">
      <c r="A365" s="36"/>
      <c r="B365" s="36"/>
    </row>
    <row r="366">
      <c r="A366" s="36"/>
      <c r="B366" s="36"/>
    </row>
    <row r="367">
      <c r="A367" s="36"/>
      <c r="B367" s="36"/>
    </row>
    <row r="368">
      <c r="A368" s="36"/>
      <c r="B368" s="36"/>
    </row>
    <row r="369">
      <c r="A369" s="36"/>
      <c r="B369" s="36"/>
    </row>
    <row r="370">
      <c r="A370" s="36"/>
      <c r="B370" s="36"/>
    </row>
    <row r="371">
      <c r="A371" s="36"/>
      <c r="B371" s="36"/>
    </row>
    <row r="372">
      <c r="A372" s="36"/>
      <c r="B372" s="36"/>
    </row>
    <row r="373">
      <c r="A373" s="36"/>
      <c r="B373" s="36"/>
    </row>
    <row r="374">
      <c r="A374" s="36"/>
      <c r="B374" s="36"/>
    </row>
    <row r="375">
      <c r="A375" s="36"/>
      <c r="B375" s="36"/>
    </row>
    <row r="376">
      <c r="A376" s="36"/>
      <c r="B376" s="36"/>
    </row>
    <row r="377">
      <c r="A377" s="36"/>
      <c r="B377" s="36"/>
    </row>
    <row r="378">
      <c r="A378" s="36"/>
      <c r="B378" s="36"/>
    </row>
    <row r="379">
      <c r="A379" s="36"/>
      <c r="B379" s="36"/>
    </row>
    <row r="380">
      <c r="A380" s="36"/>
      <c r="B380" s="36"/>
    </row>
    <row r="381">
      <c r="A381" s="36"/>
      <c r="B381" s="36"/>
    </row>
    <row r="382">
      <c r="A382" s="36"/>
      <c r="B382" s="36"/>
    </row>
    <row r="383">
      <c r="A383" s="36"/>
      <c r="B383" s="36"/>
    </row>
    <row r="384">
      <c r="A384" s="36"/>
      <c r="B384" s="36"/>
    </row>
    <row r="385">
      <c r="A385" s="36"/>
      <c r="B385" s="36"/>
    </row>
    <row r="386">
      <c r="A386" s="36"/>
      <c r="B386" s="36"/>
    </row>
    <row r="387">
      <c r="A387" s="36"/>
      <c r="B387" s="36"/>
    </row>
    <row r="388">
      <c r="A388" s="36"/>
      <c r="B388" s="36"/>
    </row>
    <row r="389">
      <c r="A389" s="36"/>
      <c r="B389" s="36"/>
    </row>
    <row r="390">
      <c r="A390" s="36"/>
      <c r="B390" s="36"/>
    </row>
    <row r="391">
      <c r="A391" s="36"/>
      <c r="B391" s="36"/>
    </row>
    <row r="392">
      <c r="A392" s="36"/>
      <c r="B392" s="36"/>
    </row>
    <row r="393">
      <c r="A393" s="36"/>
      <c r="B393" s="36"/>
    </row>
    <row r="394">
      <c r="A394" s="36"/>
      <c r="B394" s="36"/>
    </row>
    <row r="395">
      <c r="A395" s="36"/>
      <c r="B395" s="36"/>
    </row>
    <row r="396">
      <c r="A396" s="36"/>
      <c r="B396" s="36"/>
    </row>
    <row r="397">
      <c r="A397" s="36"/>
      <c r="B397" s="36"/>
    </row>
    <row r="398">
      <c r="A398" s="36"/>
      <c r="B398" s="36"/>
    </row>
    <row r="399">
      <c r="A399" s="36"/>
      <c r="B399" s="36"/>
    </row>
    <row r="400">
      <c r="A400" s="36"/>
      <c r="B400" s="36"/>
    </row>
    <row r="401">
      <c r="A401" s="36"/>
      <c r="B401" s="36"/>
    </row>
    <row r="402">
      <c r="A402" s="36"/>
      <c r="B402" s="36"/>
    </row>
    <row r="403">
      <c r="A403" s="36"/>
      <c r="B403" s="36"/>
    </row>
    <row r="404">
      <c r="A404" s="36"/>
      <c r="B404" s="36"/>
    </row>
    <row r="405">
      <c r="A405" s="36"/>
      <c r="B405" s="36"/>
    </row>
    <row r="406">
      <c r="A406" s="36"/>
      <c r="B406" s="36"/>
    </row>
    <row r="407">
      <c r="A407" s="36"/>
      <c r="B407" s="36"/>
    </row>
    <row r="408">
      <c r="A408" s="36"/>
      <c r="B408" s="36"/>
    </row>
    <row r="409">
      <c r="A409" s="36"/>
      <c r="B409" s="36"/>
    </row>
    <row r="410">
      <c r="A410" s="36"/>
      <c r="B410" s="36"/>
    </row>
    <row r="411">
      <c r="A411" s="36"/>
      <c r="B411" s="36"/>
    </row>
    <row r="412">
      <c r="A412" s="36"/>
      <c r="B412" s="36"/>
    </row>
    <row r="413">
      <c r="A413" s="36"/>
      <c r="B413" s="36"/>
    </row>
    <row r="414">
      <c r="A414" s="36"/>
      <c r="B414" s="36"/>
    </row>
    <row r="415">
      <c r="A415" s="36"/>
      <c r="B415" s="36"/>
    </row>
    <row r="416">
      <c r="A416" s="36"/>
      <c r="B416" s="36"/>
    </row>
    <row r="417">
      <c r="A417" s="36"/>
      <c r="B417" s="36"/>
    </row>
    <row r="418">
      <c r="A418" s="36"/>
      <c r="B418" s="36"/>
    </row>
    <row r="419">
      <c r="A419" s="36"/>
      <c r="B419" s="36"/>
    </row>
    <row r="420">
      <c r="A420" s="36"/>
      <c r="B420" s="36"/>
    </row>
    <row r="421">
      <c r="A421" s="36"/>
      <c r="B421" s="36"/>
    </row>
    <row r="422">
      <c r="A422" s="36"/>
      <c r="B422" s="36"/>
    </row>
    <row r="423">
      <c r="A423" s="36"/>
      <c r="B423" s="36"/>
    </row>
    <row r="424">
      <c r="A424" s="36"/>
      <c r="B424" s="36"/>
    </row>
    <row r="425">
      <c r="A425" s="36"/>
      <c r="B425" s="36"/>
    </row>
    <row r="426">
      <c r="A426" s="36"/>
      <c r="B426" s="36"/>
    </row>
    <row r="427">
      <c r="A427" s="36"/>
      <c r="B427" s="36"/>
    </row>
    <row r="428">
      <c r="A428" s="36"/>
      <c r="B428" s="36"/>
    </row>
    <row r="429">
      <c r="A429" s="36"/>
      <c r="B429" s="36"/>
    </row>
    <row r="430">
      <c r="A430" s="36"/>
      <c r="B430" s="36"/>
    </row>
    <row r="431">
      <c r="A431" s="36"/>
      <c r="B431" s="36"/>
    </row>
    <row r="432">
      <c r="A432" s="36"/>
      <c r="B432" s="36"/>
    </row>
    <row r="433">
      <c r="A433" s="36"/>
      <c r="B433" s="36"/>
    </row>
    <row r="434">
      <c r="A434" s="36"/>
      <c r="B434" s="36"/>
    </row>
    <row r="435">
      <c r="A435" s="36"/>
      <c r="B435" s="36"/>
    </row>
    <row r="436">
      <c r="A436" s="36"/>
      <c r="B436" s="36"/>
    </row>
    <row r="437">
      <c r="A437" s="36"/>
      <c r="B437" s="36"/>
    </row>
    <row r="438">
      <c r="A438" s="36"/>
      <c r="B438" s="36"/>
    </row>
    <row r="439">
      <c r="A439" s="36"/>
      <c r="B439" s="36"/>
    </row>
    <row r="440">
      <c r="A440" s="36"/>
      <c r="B440" s="36"/>
    </row>
    <row r="441">
      <c r="A441" s="36"/>
      <c r="B441" s="36"/>
    </row>
    <row r="442">
      <c r="A442" s="36"/>
      <c r="B442" s="36"/>
    </row>
    <row r="443">
      <c r="A443" s="36"/>
      <c r="B443" s="36"/>
    </row>
    <row r="444">
      <c r="A444" s="36"/>
      <c r="B444" s="36"/>
    </row>
    <row r="445">
      <c r="A445" s="36"/>
      <c r="B445" s="36"/>
    </row>
    <row r="446">
      <c r="A446" s="36"/>
      <c r="B446" s="36"/>
    </row>
    <row r="447">
      <c r="A447" s="36"/>
      <c r="B447" s="36"/>
    </row>
    <row r="448">
      <c r="A448" s="36"/>
      <c r="B448" s="36"/>
    </row>
    <row r="449">
      <c r="A449" s="36"/>
      <c r="B449" s="36"/>
    </row>
    <row r="450">
      <c r="A450" s="36"/>
      <c r="B450" s="36"/>
    </row>
    <row r="451">
      <c r="A451" s="36"/>
      <c r="B451" s="36"/>
    </row>
    <row r="452">
      <c r="A452" s="36"/>
      <c r="B452" s="36"/>
    </row>
    <row r="453">
      <c r="A453" s="36"/>
      <c r="B453" s="36"/>
    </row>
    <row r="454">
      <c r="A454" s="36"/>
      <c r="B454" s="36"/>
    </row>
    <row r="455">
      <c r="A455" s="36"/>
      <c r="B455" s="36"/>
    </row>
    <row r="456">
      <c r="A456" s="36"/>
      <c r="B456" s="36"/>
    </row>
    <row r="457">
      <c r="A457" s="36"/>
      <c r="B457" s="36"/>
    </row>
    <row r="458">
      <c r="A458" s="36"/>
      <c r="B458" s="36"/>
    </row>
    <row r="459">
      <c r="A459" s="36"/>
      <c r="B459" s="36"/>
    </row>
    <row r="460">
      <c r="A460" s="36"/>
      <c r="B460" s="36"/>
    </row>
    <row r="461">
      <c r="A461" s="36"/>
      <c r="B461" s="36"/>
    </row>
    <row r="462">
      <c r="A462" s="36"/>
      <c r="B462" s="36"/>
    </row>
    <row r="463">
      <c r="A463" s="36"/>
      <c r="B463" s="36"/>
    </row>
    <row r="464">
      <c r="A464" s="36"/>
      <c r="B464" s="36"/>
    </row>
    <row r="465">
      <c r="A465" s="36"/>
      <c r="B465" s="36"/>
    </row>
    <row r="466">
      <c r="A466" s="36"/>
      <c r="B466" s="36"/>
    </row>
    <row r="467">
      <c r="A467" s="36"/>
      <c r="B467" s="36"/>
    </row>
    <row r="468">
      <c r="A468" s="36"/>
      <c r="B468" s="36"/>
    </row>
    <row r="469">
      <c r="A469" s="36"/>
      <c r="B469" s="36"/>
    </row>
    <row r="470">
      <c r="A470" s="36"/>
      <c r="B470" s="36"/>
    </row>
    <row r="471">
      <c r="A471" s="36"/>
      <c r="B471" s="36"/>
    </row>
    <row r="472">
      <c r="A472" s="36"/>
      <c r="B472" s="36"/>
    </row>
    <row r="473">
      <c r="A473" s="36"/>
      <c r="B473" s="36"/>
    </row>
    <row r="474">
      <c r="A474" s="36"/>
      <c r="B474" s="36"/>
    </row>
    <row r="475">
      <c r="A475" s="36"/>
      <c r="B475" s="36"/>
    </row>
    <row r="476">
      <c r="A476" s="36"/>
      <c r="B476" s="36"/>
    </row>
    <row r="477">
      <c r="A477" s="36"/>
      <c r="B477" s="36"/>
    </row>
    <row r="478">
      <c r="A478" s="36"/>
      <c r="B478" s="36"/>
    </row>
    <row r="479">
      <c r="A479" s="36"/>
      <c r="B479" s="36"/>
    </row>
    <row r="480">
      <c r="A480" s="36"/>
      <c r="B480" s="36"/>
    </row>
    <row r="481">
      <c r="A481" s="36"/>
      <c r="B481" s="36"/>
    </row>
    <row r="482">
      <c r="A482" s="36"/>
      <c r="B482" s="36"/>
    </row>
    <row r="483">
      <c r="A483" s="36"/>
      <c r="B483" s="36"/>
    </row>
    <row r="484">
      <c r="A484" s="36"/>
      <c r="B484" s="36"/>
    </row>
    <row r="485">
      <c r="A485" s="36"/>
      <c r="B485" s="36"/>
    </row>
    <row r="486">
      <c r="A486" s="36"/>
      <c r="B486" s="36"/>
    </row>
    <row r="487">
      <c r="A487" s="36"/>
      <c r="B487" s="36"/>
    </row>
    <row r="488">
      <c r="A488" s="36"/>
      <c r="B488" s="36"/>
    </row>
    <row r="489">
      <c r="A489" s="36"/>
      <c r="B489" s="36"/>
    </row>
    <row r="490">
      <c r="A490" s="36"/>
      <c r="B490" s="36"/>
    </row>
    <row r="491">
      <c r="A491" s="36"/>
      <c r="B491" s="36"/>
    </row>
    <row r="492">
      <c r="A492" s="36"/>
      <c r="B492" s="36"/>
    </row>
    <row r="493">
      <c r="A493" s="36"/>
      <c r="B493" s="36"/>
    </row>
    <row r="494">
      <c r="A494" s="36"/>
      <c r="B494" s="36"/>
    </row>
    <row r="495">
      <c r="A495" s="36"/>
      <c r="B495" s="36"/>
    </row>
    <row r="496">
      <c r="A496" s="36"/>
      <c r="B496" s="36"/>
    </row>
    <row r="497">
      <c r="A497" s="36"/>
      <c r="B497" s="36"/>
    </row>
    <row r="498">
      <c r="A498" s="36"/>
      <c r="B498" s="36"/>
    </row>
    <row r="499">
      <c r="A499" s="36"/>
      <c r="B499" s="36"/>
    </row>
    <row r="500">
      <c r="A500" s="36"/>
      <c r="B500" s="36"/>
    </row>
    <row r="501">
      <c r="A501" s="36"/>
      <c r="B501" s="36"/>
    </row>
    <row r="502">
      <c r="A502" s="36"/>
      <c r="B502" s="36"/>
    </row>
    <row r="503">
      <c r="A503" s="36"/>
      <c r="B503" s="36"/>
    </row>
    <row r="504">
      <c r="A504" s="36"/>
      <c r="B504" s="36"/>
    </row>
    <row r="505">
      <c r="A505" s="36"/>
      <c r="B505" s="36"/>
    </row>
    <row r="506">
      <c r="A506" s="36"/>
      <c r="B506" s="36"/>
    </row>
    <row r="507">
      <c r="A507" s="36"/>
      <c r="B507" s="36"/>
    </row>
    <row r="508">
      <c r="A508" s="36"/>
      <c r="B508" s="36"/>
    </row>
    <row r="509">
      <c r="A509" s="36"/>
      <c r="B509" s="36"/>
    </row>
    <row r="510">
      <c r="A510" s="36"/>
      <c r="B510" s="36"/>
    </row>
    <row r="511">
      <c r="A511" s="36"/>
      <c r="B511" s="36"/>
    </row>
    <row r="512">
      <c r="A512" s="36"/>
      <c r="B512" s="36"/>
    </row>
    <row r="513">
      <c r="A513" s="36"/>
      <c r="B513" s="36"/>
    </row>
    <row r="514">
      <c r="A514" s="36"/>
      <c r="B514" s="36"/>
    </row>
    <row r="515">
      <c r="A515" s="36"/>
      <c r="B515" s="36"/>
    </row>
    <row r="516">
      <c r="A516" s="36"/>
      <c r="B516" s="36"/>
    </row>
    <row r="517">
      <c r="A517" s="36"/>
      <c r="B517" s="36"/>
    </row>
    <row r="518">
      <c r="A518" s="36"/>
      <c r="B518" s="36"/>
    </row>
    <row r="519">
      <c r="A519" s="36"/>
      <c r="B519" s="36"/>
    </row>
    <row r="520">
      <c r="A520" s="36"/>
      <c r="B520" s="36"/>
    </row>
    <row r="521">
      <c r="A521" s="36"/>
      <c r="B521" s="36"/>
    </row>
    <row r="522">
      <c r="A522" s="36"/>
      <c r="B522" s="36"/>
    </row>
    <row r="523">
      <c r="A523" s="36"/>
      <c r="B523" s="36"/>
    </row>
    <row r="524">
      <c r="A524" s="36"/>
      <c r="B524" s="36"/>
    </row>
    <row r="525">
      <c r="A525" s="36"/>
      <c r="B525" s="36"/>
    </row>
    <row r="526">
      <c r="A526" s="36"/>
      <c r="B526" s="36"/>
    </row>
    <row r="527">
      <c r="A527" s="36"/>
      <c r="B527" s="36"/>
    </row>
    <row r="528">
      <c r="A528" s="36"/>
      <c r="B528" s="36"/>
    </row>
    <row r="529">
      <c r="A529" s="36"/>
      <c r="B529" s="36"/>
    </row>
    <row r="530">
      <c r="A530" s="36"/>
      <c r="B530" s="36"/>
    </row>
    <row r="531">
      <c r="A531" s="36"/>
      <c r="B531" s="36"/>
    </row>
    <row r="532">
      <c r="A532" s="36"/>
      <c r="B532" s="36"/>
    </row>
    <row r="533">
      <c r="A533" s="36"/>
      <c r="B533" s="36"/>
    </row>
    <row r="534">
      <c r="A534" s="36"/>
      <c r="B534" s="36"/>
    </row>
    <row r="535">
      <c r="A535" s="36"/>
      <c r="B535" s="36"/>
    </row>
    <row r="536">
      <c r="A536" s="36"/>
      <c r="B536" s="36"/>
    </row>
    <row r="537">
      <c r="A537" s="36"/>
      <c r="B537" s="36"/>
    </row>
    <row r="538">
      <c r="A538" s="36"/>
      <c r="B538" s="36"/>
    </row>
    <row r="539">
      <c r="A539" s="36"/>
      <c r="B539" s="36"/>
    </row>
    <row r="540">
      <c r="A540" s="36"/>
      <c r="B540" s="36"/>
    </row>
    <row r="541">
      <c r="A541" s="36"/>
      <c r="B541" s="36"/>
    </row>
    <row r="542">
      <c r="A542" s="36"/>
      <c r="B542" s="36"/>
    </row>
    <row r="543">
      <c r="A543" s="36"/>
      <c r="B543" s="36"/>
    </row>
    <row r="544">
      <c r="A544" s="36"/>
      <c r="B544" s="36"/>
    </row>
    <row r="545">
      <c r="A545" s="36"/>
      <c r="B545" s="36"/>
    </row>
    <row r="546">
      <c r="A546" s="36"/>
      <c r="B546" s="36"/>
    </row>
    <row r="547">
      <c r="A547" s="36"/>
      <c r="B547" s="36"/>
    </row>
    <row r="548">
      <c r="A548" s="36"/>
      <c r="B548" s="36"/>
    </row>
    <row r="549">
      <c r="A549" s="36"/>
      <c r="B549" s="36"/>
    </row>
    <row r="550">
      <c r="A550" s="36"/>
      <c r="B550" s="36"/>
    </row>
    <row r="551">
      <c r="A551" s="36"/>
      <c r="B551" s="36"/>
    </row>
    <row r="552">
      <c r="A552" s="36"/>
      <c r="B552" s="36"/>
    </row>
    <row r="553">
      <c r="A553" s="36"/>
      <c r="B553" s="36"/>
    </row>
    <row r="554">
      <c r="A554" s="36"/>
      <c r="B554" s="36"/>
    </row>
    <row r="555">
      <c r="A555" s="36"/>
      <c r="B555" s="36"/>
    </row>
    <row r="556">
      <c r="A556" s="36"/>
      <c r="B556" s="36"/>
    </row>
    <row r="557">
      <c r="A557" s="36"/>
      <c r="B557" s="36"/>
    </row>
    <row r="558">
      <c r="A558" s="36"/>
      <c r="B558" s="36"/>
    </row>
    <row r="559">
      <c r="A559" s="36"/>
      <c r="B559" s="36"/>
    </row>
    <row r="560">
      <c r="A560" s="36"/>
      <c r="B560" s="36"/>
    </row>
    <row r="561">
      <c r="A561" s="36"/>
      <c r="B561" s="36"/>
    </row>
    <row r="562">
      <c r="A562" s="36"/>
      <c r="B562" s="36"/>
    </row>
    <row r="563">
      <c r="A563" s="36"/>
      <c r="B563" s="36"/>
    </row>
    <row r="564">
      <c r="A564" s="36"/>
      <c r="B564" s="36"/>
    </row>
    <row r="565">
      <c r="A565" s="36"/>
      <c r="B565" s="36"/>
    </row>
    <row r="566">
      <c r="A566" s="36"/>
      <c r="B566" s="36"/>
    </row>
    <row r="567">
      <c r="A567" s="36"/>
      <c r="B567" s="36"/>
    </row>
    <row r="568">
      <c r="A568" s="36"/>
      <c r="B568" s="36"/>
    </row>
    <row r="569">
      <c r="A569" s="36"/>
      <c r="B569" s="36"/>
    </row>
    <row r="570">
      <c r="A570" s="36"/>
      <c r="B570" s="36"/>
    </row>
    <row r="571">
      <c r="A571" s="36"/>
      <c r="B571" s="36"/>
    </row>
    <row r="572">
      <c r="A572" s="36"/>
      <c r="B572" s="36"/>
    </row>
    <row r="573">
      <c r="A573" s="36"/>
      <c r="B573" s="36"/>
    </row>
    <row r="574">
      <c r="A574" s="36"/>
      <c r="B574" s="36"/>
    </row>
    <row r="575">
      <c r="A575" s="36"/>
      <c r="B575" s="36"/>
    </row>
    <row r="576">
      <c r="A576" s="36"/>
      <c r="B576" s="36"/>
    </row>
    <row r="577">
      <c r="A577" s="36"/>
      <c r="B577" s="36"/>
    </row>
    <row r="578">
      <c r="A578" s="36"/>
      <c r="B578" s="36"/>
    </row>
    <row r="579">
      <c r="A579" s="36"/>
      <c r="B579" s="36"/>
    </row>
    <row r="580">
      <c r="A580" s="36"/>
      <c r="B580" s="36"/>
    </row>
    <row r="581">
      <c r="A581" s="36"/>
      <c r="B581" s="36"/>
    </row>
    <row r="582">
      <c r="A582" s="36"/>
      <c r="B582" s="36"/>
    </row>
    <row r="583">
      <c r="A583" s="36"/>
      <c r="B583" s="36"/>
    </row>
    <row r="584">
      <c r="A584" s="36"/>
      <c r="B584" s="36"/>
    </row>
    <row r="585">
      <c r="A585" s="36"/>
      <c r="B585" s="36"/>
    </row>
    <row r="586">
      <c r="A586" s="36"/>
      <c r="B586" s="36"/>
    </row>
    <row r="587">
      <c r="A587" s="36"/>
      <c r="B587" s="36"/>
    </row>
    <row r="588">
      <c r="A588" s="36"/>
      <c r="B588" s="36"/>
    </row>
    <row r="589">
      <c r="A589" s="36"/>
      <c r="B589" s="36"/>
    </row>
    <row r="590">
      <c r="A590" s="36"/>
      <c r="B590" s="36"/>
    </row>
    <row r="591">
      <c r="A591" s="36"/>
      <c r="B591" s="36"/>
    </row>
    <row r="592">
      <c r="A592" s="36"/>
      <c r="B592" s="36"/>
    </row>
    <row r="593">
      <c r="A593" s="36"/>
      <c r="B593" s="36"/>
    </row>
    <row r="594">
      <c r="A594" s="36"/>
      <c r="B594" s="36"/>
    </row>
    <row r="595">
      <c r="A595" s="36"/>
      <c r="B595" s="36"/>
    </row>
    <row r="596">
      <c r="A596" s="36"/>
      <c r="B596" s="36"/>
    </row>
    <row r="597">
      <c r="A597" s="36"/>
      <c r="B597" s="36"/>
    </row>
    <row r="598">
      <c r="A598" s="36"/>
      <c r="B598" s="36"/>
    </row>
    <row r="599">
      <c r="A599" s="36"/>
      <c r="B599" s="36"/>
    </row>
    <row r="600">
      <c r="A600" s="36"/>
      <c r="B600" s="36"/>
    </row>
    <row r="601">
      <c r="A601" s="36"/>
      <c r="B601" s="36"/>
    </row>
    <row r="602">
      <c r="A602" s="36"/>
      <c r="B602" s="36"/>
    </row>
    <row r="603">
      <c r="A603" s="36"/>
      <c r="B603" s="36"/>
    </row>
    <row r="604">
      <c r="A604" s="36"/>
      <c r="B604" s="36"/>
    </row>
    <row r="605">
      <c r="A605" s="36"/>
      <c r="B605" s="36"/>
    </row>
    <row r="606">
      <c r="A606" s="36"/>
      <c r="B606" s="36"/>
    </row>
    <row r="607">
      <c r="A607" s="36"/>
      <c r="B607" s="36"/>
    </row>
    <row r="608">
      <c r="A608" s="36"/>
      <c r="B608" s="36"/>
    </row>
    <row r="609">
      <c r="A609" s="36"/>
      <c r="B609" s="36"/>
    </row>
    <row r="610">
      <c r="A610" s="36"/>
      <c r="B610" s="36"/>
    </row>
    <row r="611">
      <c r="A611" s="36"/>
      <c r="B611" s="36"/>
    </row>
    <row r="612">
      <c r="A612" s="36"/>
      <c r="B612" s="36"/>
    </row>
    <row r="613">
      <c r="A613" s="36"/>
      <c r="B613" s="36"/>
    </row>
    <row r="614">
      <c r="A614" s="36"/>
      <c r="B614" s="36"/>
    </row>
    <row r="615">
      <c r="A615" s="36"/>
      <c r="B615" s="36"/>
    </row>
    <row r="616">
      <c r="A616" s="36"/>
      <c r="B616" s="36"/>
    </row>
    <row r="617">
      <c r="A617" s="36"/>
      <c r="B617" s="36"/>
    </row>
    <row r="618">
      <c r="A618" s="36"/>
      <c r="B618" s="36"/>
    </row>
    <row r="619">
      <c r="A619" s="36"/>
      <c r="B619" s="36"/>
    </row>
    <row r="620">
      <c r="A620" s="36"/>
      <c r="B620" s="36"/>
    </row>
    <row r="621">
      <c r="A621" s="36"/>
      <c r="B621" s="36"/>
    </row>
    <row r="622">
      <c r="A622" s="36"/>
      <c r="B622" s="36"/>
    </row>
    <row r="623">
      <c r="A623" s="36"/>
      <c r="B623" s="36"/>
    </row>
    <row r="624">
      <c r="A624" s="36"/>
      <c r="B624" s="36"/>
    </row>
    <row r="625">
      <c r="A625" s="36"/>
      <c r="B625" s="36"/>
    </row>
    <row r="626">
      <c r="A626" s="36"/>
      <c r="B626" s="36"/>
    </row>
    <row r="627">
      <c r="A627" s="36"/>
      <c r="B627" s="36"/>
    </row>
    <row r="628">
      <c r="A628" s="36"/>
      <c r="B628" s="36"/>
    </row>
    <row r="629">
      <c r="A629" s="36"/>
      <c r="B629" s="36"/>
    </row>
    <row r="630">
      <c r="A630" s="36"/>
      <c r="B630" s="36"/>
    </row>
    <row r="631">
      <c r="A631" s="36"/>
      <c r="B631" s="36"/>
    </row>
    <row r="632">
      <c r="A632" s="36"/>
      <c r="B632" s="36"/>
    </row>
    <row r="633">
      <c r="A633" s="36"/>
      <c r="B633" s="36"/>
    </row>
    <row r="634">
      <c r="A634" s="36"/>
      <c r="B634" s="36"/>
    </row>
    <row r="635">
      <c r="A635" s="36"/>
      <c r="B635" s="36"/>
    </row>
    <row r="636">
      <c r="A636" s="36"/>
      <c r="B636" s="36"/>
    </row>
    <row r="637">
      <c r="A637" s="36"/>
      <c r="B637" s="36"/>
    </row>
    <row r="638">
      <c r="A638" s="36"/>
      <c r="B638" s="36"/>
    </row>
    <row r="639">
      <c r="A639" s="36"/>
      <c r="B639" s="36"/>
    </row>
    <row r="640">
      <c r="A640" s="36"/>
      <c r="B640" s="36"/>
    </row>
    <row r="641">
      <c r="A641" s="36"/>
      <c r="B641" s="36"/>
    </row>
    <row r="642">
      <c r="A642" s="36"/>
      <c r="B642" s="36"/>
    </row>
    <row r="643">
      <c r="A643" s="36"/>
      <c r="B643" s="36"/>
    </row>
    <row r="644">
      <c r="A644" s="36"/>
      <c r="B644" s="36"/>
    </row>
    <row r="645">
      <c r="A645" s="36"/>
      <c r="B645" s="36"/>
    </row>
    <row r="646">
      <c r="A646" s="36"/>
      <c r="B646" s="36"/>
    </row>
    <row r="647">
      <c r="A647" s="36"/>
      <c r="B647" s="36"/>
    </row>
    <row r="648">
      <c r="A648" s="36"/>
      <c r="B648" s="36"/>
    </row>
    <row r="649">
      <c r="A649" s="36"/>
      <c r="B649" s="36"/>
    </row>
    <row r="650">
      <c r="A650" s="36"/>
      <c r="B650" s="36"/>
    </row>
    <row r="651">
      <c r="A651" s="36"/>
      <c r="B651" s="36"/>
    </row>
    <row r="652">
      <c r="A652" s="36"/>
      <c r="B652" s="36"/>
    </row>
    <row r="653">
      <c r="A653" s="36"/>
      <c r="B653" s="36"/>
    </row>
    <row r="654">
      <c r="A654" s="36"/>
      <c r="B654" s="36"/>
    </row>
    <row r="655">
      <c r="A655" s="36"/>
      <c r="B655" s="36"/>
    </row>
    <row r="656">
      <c r="A656" s="36"/>
      <c r="B656" s="36"/>
    </row>
    <row r="657">
      <c r="A657" s="36"/>
      <c r="B657" s="36"/>
    </row>
    <row r="658">
      <c r="A658" s="36"/>
      <c r="B658" s="36"/>
    </row>
    <row r="659">
      <c r="A659" s="36"/>
      <c r="B659" s="36"/>
    </row>
    <row r="660">
      <c r="A660" s="36"/>
      <c r="B660" s="36"/>
    </row>
    <row r="661">
      <c r="A661" s="36"/>
      <c r="B661" s="36"/>
    </row>
    <row r="662">
      <c r="A662" s="36"/>
      <c r="B662" s="36"/>
    </row>
    <row r="663">
      <c r="A663" s="36"/>
      <c r="B663" s="36"/>
    </row>
    <row r="664">
      <c r="A664" s="36"/>
      <c r="B664" s="36"/>
    </row>
    <row r="665">
      <c r="A665" s="36"/>
      <c r="B665" s="36"/>
    </row>
    <row r="666">
      <c r="A666" s="36"/>
      <c r="B666" s="36"/>
    </row>
    <row r="667">
      <c r="A667" s="36"/>
      <c r="B667" s="36"/>
    </row>
    <row r="668">
      <c r="A668" s="36"/>
      <c r="B668" s="36"/>
    </row>
    <row r="669">
      <c r="A669" s="36"/>
      <c r="B669" s="36"/>
    </row>
    <row r="670">
      <c r="A670" s="36"/>
      <c r="B670" s="36"/>
    </row>
    <row r="671">
      <c r="A671" s="36"/>
      <c r="B671" s="36"/>
    </row>
    <row r="672">
      <c r="A672" s="36"/>
      <c r="B672" s="36"/>
    </row>
    <row r="673">
      <c r="A673" s="36"/>
      <c r="B673" s="36"/>
    </row>
    <row r="674">
      <c r="A674" s="36"/>
      <c r="B674" s="36"/>
    </row>
    <row r="675">
      <c r="A675" s="36"/>
      <c r="B675" s="36"/>
    </row>
    <row r="676">
      <c r="A676" s="36"/>
      <c r="B676" s="36"/>
    </row>
    <row r="677">
      <c r="A677" s="36"/>
      <c r="B677" s="36"/>
    </row>
    <row r="678">
      <c r="A678" s="36"/>
      <c r="B678" s="36"/>
    </row>
    <row r="679">
      <c r="A679" s="36"/>
      <c r="B679" s="36"/>
    </row>
    <row r="680">
      <c r="A680" s="36"/>
      <c r="B680" s="36"/>
    </row>
    <row r="681">
      <c r="A681" s="36"/>
      <c r="B681" s="36"/>
    </row>
    <row r="682">
      <c r="A682" s="36"/>
      <c r="B682" s="36"/>
    </row>
    <row r="683">
      <c r="A683" s="36"/>
      <c r="B683" s="36"/>
    </row>
    <row r="684">
      <c r="A684" s="36"/>
      <c r="B684" s="36"/>
    </row>
    <row r="685">
      <c r="A685" s="36"/>
      <c r="B685" s="36"/>
    </row>
    <row r="686">
      <c r="A686" s="36"/>
      <c r="B686" s="36"/>
    </row>
    <row r="687">
      <c r="A687" s="36"/>
      <c r="B687" s="36"/>
    </row>
    <row r="688">
      <c r="A688" s="36"/>
      <c r="B688" s="36"/>
    </row>
    <row r="689">
      <c r="A689" s="36"/>
      <c r="B689" s="36"/>
    </row>
    <row r="690">
      <c r="A690" s="36"/>
      <c r="B690" s="36"/>
    </row>
    <row r="691">
      <c r="A691" s="36"/>
      <c r="B691" s="36"/>
    </row>
    <row r="692">
      <c r="A692" s="36"/>
      <c r="B692" s="36"/>
    </row>
    <row r="693">
      <c r="A693" s="36"/>
      <c r="B693" s="36"/>
    </row>
    <row r="694">
      <c r="A694" s="36"/>
      <c r="B694" s="36"/>
    </row>
    <row r="695">
      <c r="A695" s="36"/>
      <c r="B695" s="36"/>
    </row>
    <row r="696">
      <c r="A696" s="36"/>
      <c r="B696" s="36"/>
    </row>
    <row r="697">
      <c r="A697" s="36"/>
      <c r="B697" s="36"/>
    </row>
    <row r="698">
      <c r="A698" s="36"/>
      <c r="B698" s="36"/>
    </row>
    <row r="699">
      <c r="A699" s="36"/>
      <c r="B699" s="36"/>
    </row>
    <row r="700">
      <c r="A700" s="36"/>
      <c r="B700" s="36"/>
    </row>
    <row r="701">
      <c r="A701" s="36"/>
      <c r="B701" s="36"/>
    </row>
    <row r="702">
      <c r="A702" s="36"/>
      <c r="B702" s="36"/>
    </row>
    <row r="703">
      <c r="A703" s="36"/>
      <c r="B703" s="36"/>
    </row>
    <row r="704">
      <c r="A704" s="36"/>
      <c r="B704" s="36"/>
    </row>
    <row r="705">
      <c r="A705" s="36"/>
      <c r="B705" s="36"/>
    </row>
    <row r="706">
      <c r="A706" s="36"/>
      <c r="B706" s="36"/>
    </row>
    <row r="707">
      <c r="A707" s="36"/>
      <c r="B707" s="36"/>
    </row>
    <row r="708">
      <c r="A708" s="36"/>
      <c r="B708" s="36"/>
    </row>
    <row r="709">
      <c r="A709" s="36"/>
      <c r="B709" s="36"/>
    </row>
    <row r="710">
      <c r="A710" s="36"/>
      <c r="B710" s="36"/>
    </row>
    <row r="711">
      <c r="A711" s="36"/>
      <c r="B711" s="36"/>
    </row>
    <row r="712">
      <c r="A712" s="36"/>
      <c r="B712" s="36"/>
    </row>
    <row r="713">
      <c r="A713" s="36"/>
      <c r="B713" s="36"/>
    </row>
    <row r="714">
      <c r="A714" s="36"/>
      <c r="B714" s="36"/>
    </row>
    <row r="715">
      <c r="A715" s="36"/>
      <c r="B715" s="36"/>
    </row>
    <row r="716">
      <c r="A716" s="36"/>
      <c r="B716" s="36"/>
    </row>
    <row r="717">
      <c r="A717" s="36"/>
      <c r="B717" s="36"/>
    </row>
    <row r="718">
      <c r="A718" s="36"/>
      <c r="B718" s="36"/>
    </row>
    <row r="719">
      <c r="A719" s="36"/>
      <c r="B719" s="36"/>
    </row>
    <row r="720">
      <c r="A720" s="36"/>
      <c r="B720" s="36"/>
    </row>
    <row r="721">
      <c r="A721" s="36"/>
      <c r="B721" s="36"/>
    </row>
    <row r="722">
      <c r="A722" s="36"/>
      <c r="B722" s="36"/>
    </row>
    <row r="723">
      <c r="A723" s="36"/>
      <c r="B723" s="36"/>
    </row>
    <row r="724">
      <c r="A724" s="36"/>
      <c r="B724" s="36"/>
    </row>
    <row r="725">
      <c r="A725" s="36"/>
      <c r="B725" s="36"/>
    </row>
    <row r="726">
      <c r="A726" s="36"/>
      <c r="B726" s="36"/>
    </row>
    <row r="727">
      <c r="A727" s="36"/>
      <c r="B727" s="36"/>
    </row>
    <row r="728">
      <c r="A728" s="36"/>
      <c r="B728" s="36"/>
    </row>
    <row r="729">
      <c r="A729" s="36"/>
      <c r="B729" s="36"/>
    </row>
    <row r="730">
      <c r="A730" s="36"/>
      <c r="B730" s="36"/>
    </row>
    <row r="731">
      <c r="A731" s="36"/>
      <c r="B731" s="36"/>
    </row>
    <row r="732">
      <c r="A732" s="36"/>
      <c r="B732" s="36"/>
    </row>
    <row r="733">
      <c r="A733" s="36"/>
      <c r="B733" s="36"/>
    </row>
    <row r="734">
      <c r="A734" s="36"/>
      <c r="B734" s="36"/>
    </row>
    <row r="735">
      <c r="A735" s="36"/>
      <c r="B735" s="36"/>
    </row>
    <row r="736">
      <c r="A736" s="36"/>
      <c r="B736" s="36"/>
    </row>
    <row r="737">
      <c r="A737" s="36"/>
      <c r="B737" s="36"/>
    </row>
    <row r="738">
      <c r="A738" s="36"/>
      <c r="B738" s="36"/>
    </row>
    <row r="739">
      <c r="A739" s="36"/>
      <c r="B739" s="36"/>
    </row>
    <row r="740">
      <c r="A740" s="36"/>
      <c r="B740" s="36"/>
    </row>
    <row r="741">
      <c r="A741" s="36"/>
      <c r="B741" s="36"/>
    </row>
    <row r="742">
      <c r="A742" s="36"/>
      <c r="B742" s="36"/>
    </row>
    <row r="743">
      <c r="A743" s="36"/>
      <c r="B743" s="36"/>
    </row>
    <row r="744">
      <c r="A744" s="36"/>
      <c r="B744" s="36"/>
    </row>
    <row r="745">
      <c r="A745" s="36"/>
      <c r="B745" s="36"/>
    </row>
    <row r="746">
      <c r="A746" s="36"/>
      <c r="B746" s="36"/>
    </row>
    <row r="747">
      <c r="A747" s="36"/>
      <c r="B747" s="36"/>
    </row>
    <row r="748">
      <c r="A748" s="36"/>
      <c r="B748" s="36"/>
    </row>
    <row r="749">
      <c r="A749" s="36"/>
      <c r="B749" s="36"/>
    </row>
    <row r="750">
      <c r="A750" s="36"/>
      <c r="B750" s="36"/>
    </row>
    <row r="751">
      <c r="A751" s="36"/>
      <c r="B751" s="36"/>
    </row>
    <row r="752">
      <c r="A752" s="36"/>
      <c r="B752" s="36"/>
    </row>
    <row r="753">
      <c r="A753" s="36"/>
      <c r="B753" s="36"/>
    </row>
    <row r="754">
      <c r="A754" s="36"/>
      <c r="B754" s="36"/>
    </row>
    <row r="755">
      <c r="A755" s="36"/>
      <c r="B755" s="36"/>
    </row>
    <row r="756">
      <c r="A756" s="36"/>
      <c r="B756" s="36"/>
    </row>
    <row r="757">
      <c r="A757" s="36"/>
      <c r="B757" s="36"/>
    </row>
    <row r="758">
      <c r="A758" s="36"/>
      <c r="B758" s="36"/>
    </row>
    <row r="759">
      <c r="A759" s="36"/>
      <c r="B759" s="36"/>
    </row>
    <row r="760">
      <c r="A760" s="36"/>
      <c r="B760" s="36"/>
    </row>
    <row r="761">
      <c r="A761" s="36"/>
      <c r="B761" s="36"/>
    </row>
    <row r="762">
      <c r="A762" s="36"/>
      <c r="B762" s="36"/>
    </row>
    <row r="763">
      <c r="A763" s="36"/>
      <c r="B763" s="36"/>
    </row>
    <row r="764">
      <c r="A764" s="36"/>
      <c r="B764" s="36"/>
    </row>
    <row r="765">
      <c r="A765" s="36"/>
      <c r="B765" s="36"/>
    </row>
    <row r="766">
      <c r="A766" s="36"/>
      <c r="B766" s="36"/>
    </row>
    <row r="767">
      <c r="A767" s="36"/>
      <c r="B767" s="36"/>
    </row>
    <row r="768">
      <c r="A768" s="36"/>
      <c r="B768" s="36"/>
    </row>
    <row r="769">
      <c r="A769" s="36"/>
      <c r="B769" s="36"/>
    </row>
    <row r="770">
      <c r="A770" s="36"/>
      <c r="B770" s="36"/>
    </row>
    <row r="771">
      <c r="A771" s="36"/>
      <c r="B771" s="36"/>
    </row>
    <row r="772">
      <c r="A772" s="36"/>
      <c r="B772" s="36"/>
    </row>
    <row r="773">
      <c r="A773" s="36"/>
      <c r="B773" s="36"/>
    </row>
    <row r="774">
      <c r="A774" s="36"/>
      <c r="B774" s="36"/>
    </row>
    <row r="775">
      <c r="A775" s="36"/>
      <c r="B775" s="36"/>
    </row>
    <row r="776">
      <c r="A776" s="36"/>
      <c r="B776" s="36"/>
    </row>
    <row r="777">
      <c r="A777" s="36"/>
      <c r="B777" s="36"/>
    </row>
    <row r="778">
      <c r="A778" s="36"/>
      <c r="B778" s="36"/>
    </row>
    <row r="779">
      <c r="A779" s="36"/>
      <c r="B779" s="36"/>
    </row>
    <row r="780">
      <c r="A780" s="36"/>
      <c r="B780" s="36"/>
    </row>
    <row r="781">
      <c r="A781" s="36"/>
      <c r="B781" s="36"/>
    </row>
    <row r="782">
      <c r="A782" s="36"/>
      <c r="B782" s="36"/>
    </row>
    <row r="783">
      <c r="A783" s="36"/>
      <c r="B783" s="36"/>
    </row>
    <row r="784">
      <c r="A784" s="36"/>
      <c r="B784" s="36"/>
    </row>
    <row r="785">
      <c r="A785" s="36"/>
      <c r="B785" s="36"/>
    </row>
    <row r="786">
      <c r="A786" s="36"/>
      <c r="B786" s="36"/>
    </row>
    <row r="787">
      <c r="A787" s="36"/>
      <c r="B787" s="36"/>
    </row>
    <row r="788">
      <c r="A788" s="36"/>
      <c r="B788" s="36"/>
    </row>
    <row r="789">
      <c r="A789" s="36"/>
      <c r="B789" s="36"/>
    </row>
    <row r="790">
      <c r="A790" s="36"/>
      <c r="B790" s="36"/>
    </row>
    <row r="791">
      <c r="A791" s="36"/>
      <c r="B791" s="36"/>
    </row>
    <row r="792">
      <c r="A792" s="36"/>
      <c r="B792" s="36"/>
    </row>
    <row r="793">
      <c r="A793" s="36"/>
      <c r="B793" s="36"/>
    </row>
    <row r="794">
      <c r="A794" s="36"/>
      <c r="B794" s="36"/>
    </row>
    <row r="795">
      <c r="A795" s="36"/>
      <c r="B795" s="36"/>
    </row>
    <row r="796">
      <c r="A796" s="36"/>
      <c r="B796" s="36"/>
    </row>
    <row r="797">
      <c r="A797" s="36"/>
      <c r="B797" s="36"/>
    </row>
    <row r="798">
      <c r="A798" s="36"/>
      <c r="B798" s="36"/>
    </row>
    <row r="799">
      <c r="A799" s="36"/>
      <c r="B799" s="36"/>
    </row>
    <row r="800">
      <c r="A800" s="36"/>
      <c r="B800" s="36"/>
    </row>
    <row r="801">
      <c r="A801" s="36"/>
      <c r="B801" s="36"/>
    </row>
    <row r="802">
      <c r="A802" s="36"/>
      <c r="B802" s="36"/>
    </row>
    <row r="803">
      <c r="A803" s="36"/>
      <c r="B803" s="36"/>
    </row>
    <row r="804">
      <c r="A804" s="36"/>
      <c r="B804" s="36"/>
    </row>
    <row r="805">
      <c r="A805" s="36"/>
      <c r="B805" s="36"/>
    </row>
    <row r="806">
      <c r="A806" s="36"/>
      <c r="B806" s="36"/>
    </row>
    <row r="807">
      <c r="A807" s="36"/>
      <c r="B807" s="36"/>
    </row>
    <row r="808">
      <c r="A808" s="36"/>
      <c r="B808" s="36"/>
    </row>
    <row r="809">
      <c r="A809" s="36"/>
      <c r="B809" s="36"/>
    </row>
    <row r="810">
      <c r="A810" s="36"/>
      <c r="B810" s="36"/>
    </row>
    <row r="811">
      <c r="A811" s="36"/>
      <c r="B811" s="36"/>
    </row>
    <row r="812">
      <c r="A812" s="36"/>
      <c r="B812" s="36"/>
    </row>
    <row r="813">
      <c r="A813" s="36"/>
      <c r="B813" s="36"/>
    </row>
    <row r="814">
      <c r="A814" s="36"/>
      <c r="B814" s="36"/>
    </row>
    <row r="815">
      <c r="A815" s="36"/>
      <c r="B815" s="36"/>
    </row>
    <row r="816">
      <c r="A816" s="36"/>
      <c r="B816" s="36"/>
    </row>
    <row r="817">
      <c r="A817" s="36"/>
      <c r="B817" s="36"/>
    </row>
    <row r="818">
      <c r="A818" s="36"/>
      <c r="B818" s="36"/>
    </row>
    <row r="819">
      <c r="A819" s="36"/>
      <c r="B819" s="36"/>
    </row>
    <row r="820">
      <c r="A820" s="36"/>
      <c r="B820" s="36"/>
    </row>
    <row r="821">
      <c r="A821" s="36"/>
      <c r="B821" s="36"/>
    </row>
    <row r="822">
      <c r="A822" s="36"/>
      <c r="B822" s="36"/>
    </row>
    <row r="823">
      <c r="A823" s="36"/>
      <c r="B823" s="36"/>
    </row>
    <row r="824">
      <c r="A824" s="36"/>
      <c r="B824" s="36"/>
    </row>
    <row r="825">
      <c r="A825" s="36"/>
      <c r="B825" s="36"/>
    </row>
    <row r="826">
      <c r="A826" s="36"/>
      <c r="B826" s="36"/>
    </row>
    <row r="827">
      <c r="A827" s="36"/>
      <c r="B827" s="36"/>
    </row>
    <row r="828">
      <c r="A828" s="36"/>
      <c r="B828" s="36"/>
    </row>
    <row r="829">
      <c r="A829" s="36"/>
      <c r="B829" s="36"/>
    </row>
    <row r="830">
      <c r="A830" s="36"/>
      <c r="B830" s="36"/>
    </row>
    <row r="831">
      <c r="A831" s="36"/>
      <c r="B831" s="36"/>
    </row>
    <row r="832">
      <c r="A832" s="36"/>
      <c r="B832" s="36"/>
    </row>
    <row r="833">
      <c r="A833" s="36"/>
      <c r="B833" s="36"/>
    </row>
    <row r="834">
      <c r="A834" s="36"/>
      <c r="B834" s="36"/>
    </row>
    <row r="835">
      <c r="A835" s="36"/>
      <c r="B835" s="36"/>
    </row>
    <row r="836">
      <c r="A836" s="36"/>
      <c r="B836" s="36"/>
    </row>
    <row r="837">
      <c r="A837" s="36"/>
      <c r="B837" s="36"/>
    </row>
    <row r="838">
      <c r="A838" s="36"/>
      <c r="B838" s="36"/>
    </row>
    <row r="839">
      <c r="A839" s="36"/>
      <c r="B839" s="36"/>
    </row>
    <row r="840">
      <c r="A840" s="36"/>
      <c r="B840" s="36"/>
    </row>
    <row r="841">
      <c r="A841" s="36"/>
      <c r="B841" s="36"/>
    </row>
    <row r="842">
      <c r="A842" s="36"/>
      <c r="B842" s="36"/>
    </row>
    <row r="843">
      <c r="A843" s="36"/>
      <c r="B843" s="36"/>
    </row>
    <row r="844">
      <c r="A844" s="36"/>
      <c r="B844" s="36"/>
    </row>
    <row r="845">
      <c r="A845" s="36"/>
      <c r="B845" s="36"/>
    </row>
    <row r="846">
      <c r="A846" s="36"/>
      <c r="B846" s="36"/>
    </row>
    <row r="847">
      <c r="A847" s="36"/>
      <c r="B847" s="36"/>
    </row>
    <row r="848">
      <c r="A848" s="36"/>
      <c r="B848" s="36"/>
    </row>
    <row r="849">
      <c r="A849" s="36"/>
      <c r="B849" s="36"/>
    </row>
    <row r="850">
      <c r="A850" s="36"/>
      <c r="B850" s="36"/>
    </row>
    <row r="851">
      <c r="A851" s="36"/>
      <c r="B851" s="36"/>
    </row>
    <row r="852">
      <c r="A852" s="36"/>
      <c r="B852" s="36"/>
    </row>
    <row r="853">
      <c r="A853" s="36"/>
      <c r="B853" s="36"/>
    </row>
    <row r="854">
      <c r="A854" s="36"/>
      <c r="B854" s="36"/>
    </row>
    <row r="855">
      <c r="A855" s="36"/>
      <c r="B855" s="36"/>
    </row>
    <row r="856">
      <c r="A856" s="36"/>
      <c r="B856" s="36"/>
    </row>
    <row r="857">
      <c r="A857" s="36"/>
      <c r="B857" s="36"/>
    </row>
    <row r="858">
      <c r="A858" s="36"/>
      <c r="B858" s="36"/>
    </row>
    <row r="859">
      <c r="A859" s="36"/>
      <c r="B859" s="36"/>
    </row>
    <row r="860">
      <c r="A860" s="36"/>
      <c r="B860" s="36"/>
    </row>
    <row r="861">
      <c r="A861" s="36"/>
      <c r="B861" s="36"/>
    </row>
    <row r="862">
      <c r="A862" s="36"/>
      <c r="B862" s="36"/>
    </row>
    <row r="863">
      <c r="A863" s="36"/>
      <c r="B863" s="36"/>
    </row>
    <row r="864">
      <c r="A864" s="36"/>
      <c r="B864" s="36"/>
    </row>
    <row r="865">
      <c r="A865" s="36"/>
      <c r="B865" s="36"/>
    </row>
    <row r="866">
      <c r="A866" s="36"/>
      <c r="B866" s="36"/>
    </row>
    <row r="867">
      <c r="A867" s="36"/>
      <c r="B867" s="36"/>
    </row>
    <row r="868">
      <c r="A868" s="36"/>
      <c r="B868" s="36"/>
    </row>
    <row r="869">
      <c r="A869" s="36"/>
      <c r="B869" s="36"/>
    </row>
    <row r="870">
      <c r="A870" s="36"/>
      <c r="B870" s="36"/>
    </row>
    <row r="871">
      <c r="A871" s="36"/>
      <c r="B871" s="36"/>
    </row>
    <row r="872">
      <c r="A872" s="36"/>
      <c r="B872" s="36"/>
    </row>
    <row r="873">
      <c r="A873" s="36"/>
      <c r="B873" s="36"/>
    </row>
    <row r="874">
      <c r="A874" s="36"/>
      <c r="B874" s="36"/>
    </row>
    <row r="875">
      <c r="A875" s="36"/>
      <c r="B875" s="36"/>
    </row>
    <row r="876">
      <c r="A876" s="36"/>
      <c r="B876" s="36"/>
    </row>
    <row r="877">
      <c r="A877" s="36"/>
      <c r="B877" s="36"/>
    </row>
    <row r="878">
      <c r="A878" s="36"/>
      <c r="B878" s="36"/>
    </row>
    <row r="879">
      <c r="A879" s="36"/>
      <c r="B879" s="36"/>
    </row>
    <row r="880">
      <c r="A880" s="36"/>
      <c r="B880" s="36"/>
    </row>
    <row r="881">
      <c r="A881" s="36"/>
      <c r="B881" s="36"/>
    </row>
    <row r="882">
      <c r="A882" s="36"/>
      <c r="B882" s="36"/>
    </row>
    <row r="883">
      <c r="A883" s="36"/>
      <c r="B883" s="36"/>
    </row>
    <row r="884">
      <c r="A884" s="36"/>
      <c r="B884" s="36"/>
    </row>
    <row r="885">
      <c r="A885" s="36"/>
      <c r="B885" s="36"/>
    </row>
    <row r="886">
      <c r="A886" s="36"/>
      <c r="B886" s="36"/>
    </row>
    <row r="887">
      <c r="A887" s="36"/>
      <c r="B887" s="36"/>
    </row>
    <row r="888">
      <c r="A888" s="36"/>
      <c r="B888" s="36"/>
    </row>
    <row r="889">
      <c r="A889" s="36"/>
      <c r="B889" s="36"/>
    </row>
    <row r="890">
      <c r="A890" s="36"/>
      <c r="B890" s="36"/>
    </row>
    <row r="891">
      <c r="A891" s="36"/>
      <c r="B891" s="36"/>
    </row>
    <row r="892">
      <c r="A892" s="36"/>
      <c r="B892" s="36"/>
    </row>
    <row r="893">
      <c r="A893" s="36"/>
      <c r="B893" s="36"/>
    </row>
    <row r="894">
      <c r="A894" s="36"/>
      <c r="B894" s="36"/>
    </row>
    <row r="895">
      <c r="A895" s="36"/>
      <c r="B895" s="36"/>
    </row>
    <row r="896">
      <c r="A896" s="36"/>
      <c r="B896" s="36"/>
    </row>
    <row r="897">
      <c r="A897" s="36"/>
      <c r="B897" s="36"/>
    </row>
    <row r="898">
      <c r="A898" s="36"/>
      <c r="B898" s="36"/>
    </row>
    <row r="899">
      <c r="A899" s="36"/>
      <c r="B899" s="36"/>
    </row>
    <row r="900">
      <c r="A900" s="36"/>
      <c r="B900" s="36"/>
    </row>
    <row r="901">
      <c r="A901" s="36"/>
      <c r="B901" s="36"/>
    </row>
    <row r="902">
      <c r="A902" s="36"/>
      <c r="B902" s="36"/>
    </row>
    <row r="903">
      <c r="A903" s="36"/>
      <c r="B903" s="36"/>
    </row>
    <row r="904">
      <c r="A904" s="36"/>
      <c r="B904" s="36"/>
    </row>
    <row r="905">
      <c r="A905" s="36"/>
      <c r="B905" s="36"/>
    </row>
    <row r="906">
      <c r="A906" s="36"/>
      <c r="B906" s="36"/>
    </row>
    <row r="907">
      <c r="A907" s="36"/>
      <c r="B907" s="36"/>
    </row>
    <row r="908">
      <c r="A908" s="36"/>
      <c r="B908" s="36"/>
    </row>
    <row r="909">
      <c r="A909" s="36"/>
      <c r="B909" s="36"/>
    </row>
    <row r="910">
      <c r="A910" s="36"/>
      <c r="B910" s="36"/>
    </row>
    <row r="911">
      <c r="A911" s="36"/>
      <c r="B911" s="36"/>
    </row>
    <row r="912">
      <c r="A912" s="36"/>
      <c r="B912" s="36"/>
    </row>
    <row r="913">
      <c r="A913" s="36"/>
      <c r="B913" s="36"/>
    </row>
    <row r="914">
      <c r="A914" s="36"/>
      <c r="B914" s="36"/>
    </row>
    <row r="915">
      <c r="A915" s="36"/>
      <c r="B915" s="36"/>
    </row>
    <row r="916">
      <c r="A916" s="36"/>
      <c r="B916" s="36"/>
    </row>
    <row r="917">
      <c r="A917" s="36"/>
      <c r="B917" s="36"/>
    </row>
    <row r="918">
      <c r="A918" s="36"/>
      <c r="B918" s="36"/>
    </row>
    <row r="919">
      <c r="A919" s="36"/>
      <c r="B919" s="36"/>
    </row>
    <row r="920">
      <c r="A920" s="36"/>
      <c r="B920" s="36"/>
    </row>
    <row r="921">
      <c r="A921" s="36"/>
      <c r="B921" s="36"/>
    </row>
    <row r="922">
      <c r="A922" s="36"/>
      <c r="B922" s="36"/>
    </row>
    <row r="923">
      <c r="A923" s="36"/>
      <c r="B923" s="36"/>
    </row>
    <row r="924">
      <c r="A924" s="36"/>
      <c r="B924" s="36"/>
    </row>
    <row r="925">
      <c r="A925" s="36"/>
      <c r="B925" s="36"/>
    </row>
    <row r="926">
      <c r="A926" s="36"/>
      <c r="B926" s="36"/>
    </row>
    <row r="927">
      <c r="A927" s="36"/>
      <c r="B927" s="36"/>
    </row>
    <row r="928">
      <c r="A928" s="36"/>
      <c r="B928" s="36"/>
    </row>
    <row r="929">
      <c r="A929" s="36"/>
      <c r="B929" s="36"/>
    </row>
    <row r="930">
      <c r="A930" s="36"/>
      <c r="B930" s="36"/>
    </row>
    <row r="931">
      <c r="A931" s="36"/>
      <c r="B931" s="36"/>
    </row>
    <row r="932">
      <c r="A932" s="36"/>
      <c r="B932" s="36"/>
    </row>
    <row r="933">
      <c r="A933" s="36"/>
      <c r="B933" s="36"/>
    </row>
    <row r="934">
      <c r="A934" s="36"/>
      <c r="B934" s="36"/>
    </row>
    <row r="935">
      <c r="A935" s="36"/>
      <c r="B935" s="36"/>
    </row>
    <row r="936">
      <c r="A936" s="36"/>
      <c r="B936" s="36"/>
    </row>
    <row r="937">
      <c r="A937" s="36"/>
      <c r="B937" s="36"/>
    </row>
    <row r="938">
      <c r="A938" s="36"/>
      <c r="B938" s="36"/>
    </row>
    <row r="939">
      <c r="A939" s="36"/>
      <c r="B939" s="36"/>
    </row>
    <row r="940">
      <c r="A940" s="36"/>
      <c r="B940" s="36"/>
    </row>
    <row r="941">
      <c r="A941" s="36"/>
      <c r="B941" s="36"/>
    </row>
    <row r="942">
      <c r="A942" s="36"/>
      <c r="B942" s="36"/>
    </row>
    <row r="943">
      <c r="A943" s="36"/>
      <c r="B943" s="36"/>
    </row>
    <row r="944">
      <c r="A944" s="36"/>
      <c r="B944" s="36"/>
    </row>
    <row r="945">
      <c r="A945" s="36"/>
      <c r="B945" s="36"/>
    </row>
    <row r="946">
      <c r="A946" s="36"/>
      <c r="B946" s="36"/>
    </row>
    <row r="947">
      <c r="A947" s="36"/>
      <c r="B947" s="36"/>
    </row>
    <row r="948">
      <c r="A948" s="36"/>
      <c r="B948" s="36"/>
    </row>
    <row r="949">
      <c r="A949" s="36"/>
      <c r="B949" s="36"/>
    </row>
    <row r="950">
      <c r="A950" s="36"/>
      <c r="B950" s="36"/>
    </row>
    <row r="951">
      <c r="A951" s="36"/>
      <c r="B951" s="36"/>
    </row>
    <row r="952">
      <c r="A952" s="36"/>
      <c r="B952" s="36"/>
    </row>
    <row r="953">
      <c r="A953" s="36"/>
      <c r="B953" s="36"/>
    </row>
    <row r="954">
      <c r="A954" s="36"/>
      <c r="B954" s="36"/>
    </row>
    <row r="955">
      <c r="A955" s="36"/>
      <c r="B955" s="36"/>
    </row>
    <row r="956">
      <c r="A956" s="36"/>
      <c r="B956" s="36"/>
    </row>
    <row r="957">
      <c r="A957" s="36"/>
      <c r="B957" s="36"/>
    </row>
    <row r="958">
      <c r="A958" s="36"/>
      <c r="B958" s="36"/>
    </row>
    <row r="959">
      <c r="A959" s="36"/>
      <c r="B959" s="36"/>
    </row>
    <row r="960">
      <c r="A960" s="36"/>
      <c r="B960" s="36"/>
    </row>
    <row r="961">
      <c r="A961" s="36"/>
      <c r="B961" s="36"/>
    </row>
    <row r="962">
      <c r="A962" s="36"/>
      <c r="B962" s="36"/>
    </row>
    <row r="963">
      <c r="A963" s="36"/>
      <c r="B963" s="36"/>
    </row>
    <row r="964">
      <c r="A964" s="36"/>
      <c r="B964" s="36"/>
    </row>
    <row r="965">
      <c r="A965" s="36"/>
      <c r="B965" s="36"/>
    </row>
    <row r="966">
      <c r="A966" s="36"/>
      <c r="B966" s="36"/>
    </row>
    <row r="967">
      <c r="A967" s="36"/>
      <c r="B967" s="36"/>
    </row>
    <row r="968">
      <c r="A968" s="36"/>
      <c r="B968" s="36"/>
    </row>
    <row r="969">
      <c r="A969" s="36"/>
      <c r="B969" s="36"/>
    </row>
    <row r="970">
      <c r="A970" s="36"/>
      <c r="B970" s="36"/>
    </row>
    <row r="971">
      <c r="A971" s="36"/>
      <c r="B971" s="36"/>
    </row>
    <row r="972">
      <c r="A972" s="36"/>
      <c r="B972" s="36"/>
    </row>
    <row r="973">
      <c r="A973" s="36"/>
      <c r="B973" s="36"/>
    </row>
    <row r="974">
      <c r="A974" s="36"/>
      <c r="B974" s="36"/>
    </row>
    <row r="975">
      <c r="A975" s="36"/>
      <c r="B975" s="36"/>
    </row>
    <row r="976">
      <c r="A976" s="36"/>
      <c r="B976" s="36"/>
    </row>
    <row r="977">
      <c r="A977" s="36"/>
      <c r="B977" s="36"/>
    </row>
    <row r="978">
      <c r="A978" s="36"/>
      <c r="B978" s="36"/>
    </row>
    <row r="979">
      <c r="A979" s="36"/>
      <c r="B979" s="36"/>
    </row>
    <row r="980">
      <c r="A980" s="36"/>
      <c r="B980" s="36"/>
    </row>
    <row r="981">
      <c r="A981" s="36"/>
      <c r="B981" s="36"/>
    </row>
    <row r="982">
      <c r="A982" s="36"/>
      <c r="B982" s="36"/>
    </row>
    <row r="983">
      <c r="A983" s="36"/>
      <c r="B983" s="36"/>
    </row>
    <row r="984">
      <c r="A984" s="36"/>
      <c r="B984" s="36"/>
    </row>
    <row r="985">
      <c r="A985" s="36"/>
      <c r="B985" s="36"/>
    </row>
    <row r="986">
      <c r="A986" s="36"/>
      <c r="B986" s="36"/>
    </row>
    <row r="987">
      <c r="A987" s="36"/>
      <c r="B987" s="36"/>
    </row>
    <row r="988">
      <c r="A988" s="36"/>
      <c r="B988" s="36"/>
    </row>
    <row r="989">
      <c r="A989" s="36"/>
      <c r="B989" s="36"/>
    </row>
    <row r="990">
      <c r="A990" s="36"/>
      <c r="B990" s="36"/>
    </row>
    <row r="991">
      <c r="A991" s="36"/>
      <c r="B991" s="36"/>
    </row>
    <row r="992">
      <c r="A992" s="36"/>
      <c r="B992" s="36"/>
    </row>
    <row r="993">
      <c r="A993" s="36"/>
      <c r="B993" s="36"/>
    </row>
    <row r="994">
      <c r="A994" s="36"/>
      <c r="B994" s="36"/>
    </row>
    <row r="995">
      <c r="A995" s="36"/>
      <c r="B995" s="36"/>
    </row>
    <row r="996">
      <c r="A996" s="36"/>
      <c r="B996" s="36"/>
    </row>
    <row r="997">
      <c r="A997" s="36"/>
      <c r="B997" s="36"/>
    </row>
    <row r="998">
      <c r="A998" s="36"/>
      <c r="B998" s="36"/>
    </row>
    <row r="999">
      <c r="A999" s="36"/>
      <c r="B999" s="36"/>
    </row>
    <row r="1000">
      <c r="A1000" s="36"/>
      <c r="B1000" s="3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13"/>
    <col customWidth="1" min="2" max="2" width="7.13"/>
    <col customWidth="1" min="3" max="3" width="62.25"/>
    <col customWidth="1" min="4" max="4" width="9.75"/>
    <col customWidth="1" min="5" max="5" width="14.88"/>
    <col customWidth="1" min="6" max="6" width="35.0"/>
  </cols>
  <sheetData>
    <row r="1">
      <c r="A1" s="117" t="s">
        <v>3056</v>
      </c>
      <c r="B1" s="117" t="s">
        <v>2672</v>
      </c>
      <c r="C1" s="117" t="s">
        <v>3057</v>
      </c>
      <c r="D1" s="117" t="s">
        <v>86</v>
      </c>
      <c r="E1" s="117" t="s">
        <v>3058</v>
      </c>
      <c r="F1" s="118" t="s">
        <v>3059</v>
      </c>
    </row>
    <row r="2">
      <c r="A2" s="25" t="s">
        <v>3060</v>
      </c>
      <c r="B2" s="119" t="str">
        <f t="shared" ref="B2:B45" si="1">hyperlink("https://github.com/torvalds/linux/commit/" &amp; A2, "GitHub")</f>
        <v>GitHub</v>
      </c>
      <c r="C2" s="25" t="s">
        <v>3061</v>
      </c>
      <c r="D2" s="2" t="s">
        <v>51</v>
      </c>
      <c r="E2" s="2" t="s">
        <v>2467</v>
      </c>
      <c r="F2" s="2" t="s">
        <v>3062</v>
      </c>
    </row>
    <row r="3">
      <c r="A3" s="25" t="s">
        <v>3063</v>
      </c>
      <c r="B3" s="119" t="str">
        <f t="shared" si="1"/>
        <v>GitHub</v>
      </c>
      <c r="C3" s="25" t="s">
        <v>3064</v>
      </c>
      <c r="D3" s="2" t="s">
        <v>53</v>
      </c>
      <c r="E3" s="2" t="s">
        <v>1480</v>
      </c>
      <c r="F3" s="2" t="s">
        <v>3065</v>
      </c>
    </row>
    <row r="4">
      <c r="A4" s="25" t="s">
        <v>3066</v>
      </c>
      <c r="B4" s="119" t="str">
        <f t="shared" si="1"/>
        <v>GitHub</v>
      </c>
      <c r="C4" s="25" t="s">
        <v>3067</v>
      </c>
      <c r="D4" s="2" t="s">
        <v>53</v>
      </c>
      <c r="E4" s="2" t="s">
        <v>3068</v>
      </c>
    </row>
    <row r="5">
      <c r="A5" s="25" t="s">
        <v>3069</v>
      </c>
      <c r="B5" s="119" t="str">
        <f t="shared" si="1"/>
        <v>GitHub</v>
      </c>
      <c r="C5" s="25" t="s">
        <v>3070</v>
      </c>
      <c r="D5" s="2" t="s">
        <v>51</v>
      </c>
      <c r="E5" s="2" t="s">
        <v>2467</v>
      </c>
      <c r="F5" s="2" t="s">
        <v>3062</v>
      </c>
    </row>
    <row r="6">
      <c r="A6" s="25" t="s">
        <v>3071</v>
      </c>
      <c r="B6" s="119" t="str">
        <f t="shared" si="1"/>
        <v>GitHub</v>
      </c>
      <c r="C6" s="25" t="s">
        <v>3072</v>
      </c>
      <c r="D6" s="2" t="s">
        <v>53</v>
      </c>
      <c r="E6" s="2" t="s">
        <v>1480</v>
      </c>
      <c r="F6" s="2" t="s">
        <v>3073</v>
      </c>
    </row>
    <row r="7">
      <c r="A7" s="25" t="s">
        <v>3074</v>
      </c>
      <c r="B7" s="119" t="str">
        <f t="shared" si="1"/>
        <v>GitHub</v>
      </c>
      <c r="C7" s="25" t="s">
        <v>3075</v>
      </c>
      <c r="D7" s="2" t="s">
        <v>51</v>
      </c>
      <c r="E7" s="2" t="s">
        <v>3076</v>
      </c>
      <c r="F7" s="2" t="s">
        <v>3077</v>
      </c>
    </row>
    <row r="8">
      <c r="A8" s="25" t="s">
        <v>3078</v>
      </c>
      <c r="B8" s="119" t="str">
        <f t="shared" si="1"/>
        <v>GitHub</v>
      </c>
      <c r="C8" s="25" t="s">
        <v>3079</v>
      </c>
      <c r="D8" s="2" t="s">
        <v>53</v>
      </c>
      <c r="E8" s="2" t="s">
        <v>1480</v>
      </c>
      <c r="F8" s="2" t="s">
        <v>3080</v>
      </c>
    </row>
    <row r="9">
      <c r="A9" s="25" t="s">
        <v>3081</v>
      </c>
      <c r="B9" s="119" t="str">
        <f t="shared" si="1"/>
        <v>GitHub</v>
      </c>
      <c r="C9" s="25" t="s">
        <v>3082</v>
      </c>
      <c r="D9" s="2" t="s">
        <v>3083</v>
      </c>
      <c r="E9" s="2" t="s">
        <v>3084</v>
      </c>
    </row>
    <row r="10">
      <c r="A10" s="25" t="s">
        <v>3085</v>
      </c>
      <c r="B10" s="119" t="str">
        <f t="shared" si="1"/>
        <v>GitHub</v>
      </c>
      <c r="C10" s="25" t="s">
        <v>3086</v>
      </c>
      <c r="D10" s="2" t="s">
        <v>53</v>
      </c>
      <c r="E10" s="2" t="s">
        <v>1480</v>
      </c>
      <c r="F10" s="2" t="s">
        <v>3087</v>
      </c>
    </row>
    <row r="11">
      <c r="A11" s="25" t="s">
        <v>3088</v>
      </c>
      <c r="B11" s="119" t="str">
        <f t="shared" si="1"/>
        <v>GitHub</v>
      </c>
      <c r="C11" s="25" t="s">
        <v>3089</v>
      </c>
      <c r="D11" s="2" t="s">
        <v>53</v>
      </c>
      <c r="E11" s="2" t="s">
        <v>1480</v>
      </c>
      <c r="F11" s="2" t="s">
        <v>3090</v>
      </c>
    </row>
    <row r="12">
      <c r="A12" s="25" t="s">
        <v>3091</v>
      </c>
      <c r="B12" s="119" t="str">
        <f t="shared" si="1"/>
        <v>GitHub</v>
      </c>
      <c r="C12" s="25" t="s">
        <v>3092</v>
      </c>
      <c r="D12" s="2" t="s">
        <v>51</v>
      </c>
      <c r="E12" s="2" t="s">
        <v>2467</v>
      </c>
      <c r="F12" s="2" t="s">
        <v>3093</v>
      </c>
    </row>
    <row r="13">
      <c r="A13" s="25" t="s">
        <v>3094</v>
      </c>
      <c r="B13" s="119" t="str">
        <f t="shared" si="1"/>
        <v>GitHub</v>
      </c>
      <c r="C13" s="25" t="s">
        <v>3095</v>
      </c>
      <c r="D13" s="2" t="s">
        <v>53</v>
      </c>
      <c r="E13" s="2" t="s">
        <v>1480</v>
      </c>
      <c r="F13" s="2" t="s">
        <v>3096</v>
      </c>
    </row>
    <row r="14">
      <c r="A14" s="25" t="s">
        <v>3097</v>
      </c>
      <c r="B14" s="119" t="str">
        <f t="shared" si="1"/>
        <v>GitHub</v>
      </c>
      <c r="C14" s="25" t="s">
        <v>3098</v>
      </c>
      <c r="D14" s="2" t="s">
        <v>53</v>
      </c>
      <c r="E14" s="2" t="s">
        <v>1480</v>
      </c>
      <c r="F14" s="2" t="s">
        <v>3099</v>
      </c>
    </row>
    <row r="15">
      <c r="A15" s="25" t="s">
        <v>3100</v>
      </c>
      <c r="B15" s="119" t="str">
        <f t="shared" si="1"/>
        <v>GitHub</v>
      </c>
      <c r="C15" s="25" t="s">
        <v>3101</v>
      </c>
      <c r="D15" s="2" t="s">
        <v>53</v>
      </c>
      <c r="E15" s="2" t="s">
        <v>1480</v>
      </c>
      <c r="F15" s="2" t="s">
        <v>3102</v>
      </c>
    </row>
    <row r="16">
      <c r="A16" s="25" t="s">
        <v>3103</v>
      </c>
      <c r="B16" s="119" t="str">
        <f t="shared" si="1"/>
        <v>GitHub</v>
      </c>
      <c r="C16" s="25" t="s">
        <v>3104</v>
      </c>
      <c r="D16" s="2" t="s">
        <v>53</v>
      </c>
      <c r="E16" s="2" t="s">
        <v>1480</v>
      </c>
      <c r="F16" s="2" t="s">
        <v>3105</v>
      </c>
    </row>
    <row r="17">
      <c r="A17" s="25" t="s">
        <v>3106</v>
      </c>
      <c r="B17" s="119" t="str">
        <f t="shared" si="1"/>
        <v>GitHub</v>
      </c>
      <c r="C17" s="25" t="s">
        <v>3107</v>
      </c>
      <c r="D17" s="2" t="s">
        <v>51</v>
      </c>
      <c r="E17" s="2" t="s">
        <v>3108</v>
      </c>
      <c r="F17" s="2" t="s">
        <v>3109</v>
      </c>
    </row>
    <row r="18">
      <c r="A18" s="25" t="s">
        <v>3110</v>
      </c>
      <c r="B18" s="119" t="str">
        <f t="shared" si="1"/>
        <v>GitHub</v>
      </c>
      <c r="C18" s="25" t="s">
        <v>3111</v>
      </c>
      <c r="D18" s="2" t="s">
        <v>3083</v>
      </c>
      <c r="E18" s="2" t="s">
        <v>3112</v>
      </c>
    </row>
    <row r="19">
      <c r="A19" s="25" t="s">
        <v>3113</v>
      </c>
      <c r="B19" s="119" t="str">
        <f t="shared" si="1"/>
        <v>GitHub</v>
      </c>
      <c r="C19" s="25" t="s">
        <v>3114</v>
      </c>
      <c r="D19" s="2" t="s">
        <v>51</v>
      </c>
      <c r="E19" s="2" t="s">
        <v>3115</v>
      </c>
      <c r="F19" s="2" t="s">
        <v>3116</v>
      </c>
    </row>
    <row r="20">
      <c r="A20" s="25" t="s">
        <v>3117</v>
      </c>
      <c r="B20" s="119" t="str">
        <f t="shared" si="1"/>
        <v>GitHub</v>
      </c>
      <c r="C20" s="25" t="s">
        <v>3118</v>
      </c>
      <c r="D20" s="2" t="s">
        <v>3083</v>
      </c>
      <c r="E20" s="2" t="s">
        <v>3119</v>
      </c>
    </row>
    <row r="21">
      <c r="A21" s="25" t="s">
        <v>3120</v>
      </c>
      <c r="B21" s="119" t="str">
        <f t="shared" si="1"/>
        <v>GitHub</v>
      </c>
      <c r="C21" s="25" t="s">
        <v>3121</v>
      </c>
      <c r="D21" s="2" t="s">
        <v>53</v>
      </c>
      <c r="E21" s="2" t="s">
        <v>1480</v>
      </c>
      <c r="F21" s="2" t="s">
        <v>3122</v>
      </c>
    </row>
    <row r="22">
      <c r="A22" s="2" t="s">
        <v>3123</v>
      </c>
      <c r="B22" s="119" t="str">
        <f t="shared" si="1"/>
        <v>GitHub</v>
      </c>
      <c r="C22" s="2" t="s">
        <v>3124</v>
      </c>
      <c r="D22" s="2" t="s">
        <v>3125</v>
      </c>
      <c r="E22" s="2" t="s">
        <v>3126</v>
      </c>
      <c r="F22" s="2" t="s">
        <v>3127</v>
      </c>
    </row>
    <row r="23">
      <c r="A23" s="2" t="s">
        <v>3128</v>
      </c>
      <c r="B23" s="119" t="str">
        <f t="shared" si="1"/>
        <v>GitHub</v>
      </c>
      <c r="C23" s="2" t="s">
        <v>3129</v>
      </c>
      <c r="D23" s="2" t="s">
        <v>91</v>
      </c>
      <c r="E23" s="2" t="s">
        <v>3084</v>
      </c>
    </row>
    <row r="24">
      <c r="A24" s="2" t="s">
        <v>3130</v>
      </c>
      <c r="B24" s="119" t="str">
        <f t="shared" si="1"/>
        <v>GitHub</v>
      </c>
      <c r="C24" s="2" t="s">
        <v>3131</v>
      </c>
      <c r="D24" s="2" t="s">
        <v>51</v>
      </c>
      <c r="E24" s="2" t="s">
        <v>3132</v>
      </c>
      <c r="F24" s="2" t="s">
        <v>3133</v>
      </c>
    </row>
    <row r="25">
      <c r="A25" s="2" t="s">
        <v>3134</v>
      </c>
      <c r="B25" s="119" t="str">
        <f t="shared" si="1"/>
        <v>GitHub</v>
      </c>
      <c r="C25" s="2" t="s">
        <v>3135</v>
      </c>
      <c r="D25" s="2" t="s">
        <v>51</v>
      </c>
      <c r="E25" s="2" t="s">
        <v>3068</v>
      </c>
      <c r="F25" s="2" t="s">
        <v>3136</v>
      </c>
    </row>
    <row r="26">
      <c r="A26" s="2" t="s">
        <v>3137</v>
      </c>
      <c r="B26" s="119" t="str">
        <f t="shared" si="1"/>
        <v>GitHub</v>
      </c>
      <c r="C26" s="2" t="s">
        <v>3138</v>
      </c>
      <c r="D26" s="2" t="s">
        <v>3125</v>
      </c>
      <c r="E26" s="2" t="s">
        <v>1480</v>
      </c>
      <c r="F26" s="2" t="s">
        <v>3139</v>
      </c>
    </row>
    <row r="27">
      <c r="A27" s="2" t="s">
        <v>3140</v>
      </c>
      <c r="B27" s="119" t="str">
        <f t="shared" si="1"/>
        <v>GitHub</v>
      </c>
      <c r="C27" s="2" t="s">
        <v>3141</v>
      </c>
      <c r="D27" s="2" t="s">
        <v>3125</v>
      </c>
      <c r="E27" s="2" t="s">
        <v>1480</v>
      </c>
      <c r="F27" s="2" t="s">
        <v>3142</v>
      </c>
    </row>
    <row r="28">
      <c r="A28" s="2" t="s">
        <v>3143</v>
      </c>
      <c r="B28" s="119" t="str">
        <f t="shared" si="1"/>
        <v>GitHub</v>
      </c>
      <c r="C28" s="2" t="s">
        <v>3144</v>
      </c>
      <c r="D28" s="2" t="s">
        <v>51</v>
      </c>
      <c r="E28" s="2" t="s">
        <v>1480</v>
      </c>
      <c r="F28" s="2" t="s">
        <v>3145</v>
      </c>
    </row>
    <row r="29">
      <c r="A29" s="2" t="s">
        <v>3146</v>
      </c>
      <c r="B29" s="119" t="str">
        <f t="shared" si="1"/>
        <v>GitHub</v>
      </c>
      <c r="C29" s="2" t="s">
        <v>3147</v>
      </c>
      <c r="D29" s="2" t="s">
        <v>91</v>
      </c>
      <c r="E29" s="2" t="s">
        <v>3148</v>
      </c>
      <c r="F29" s="2" t="s">
        <v>3149</v>
      </c>
    </row>
    <row r="30">
      <c r="A30" s="2" t="s">
        <v>3150</v>
      </c>
      <c r="B30" s="119" t="str">
        <f t="shared" si="1"/>
        <v>GitHub</v>
      </c>
      <c r="C30" s="120" t="s">
        <v>3151</v>
      </c>
      <c r="D30" s="2" t="s">
        <v>51</v>
      </c>
      <c r="E30" s="2" t="s">
        <v>2467</v>
      </c>
      <c r="F30" s="2" t="s">
        <v>3152</v>
      </c>
    </row>
    <row r="31">
      <c r="A31" s="2" t="s">
        <v>3153</v>
      </c>
      <c r="B31" s="119" t="str">
        <f t="shared" si="1"/>
        <v>GitHub</v>
      </c>
      <c r="C31" s="120" t="s">
        <v>3154</v>
      </c>
      <c r="D31" s="2" t="s">
        <v>53</v>
      </c>
      <c r="E31" s="2" t="s">
        <v>3155</v>
      </c>
      <c r="F31" s="2" t="s">
        <v>3156</v>
      </c>
    </row>
    <row r="32">
      <c r="A32" s="2" t="s">
        <v>3157</v>
      </c>
      <c r="B32" s="119" t="str">
        <f t="shared" si="1"/>
        <v>GitHub</v>
      </c>
      <c r="C32" s="120" t="s">
        <v>3158</v>
      </c>
      <c r="D32" s="2" t="s">
        <v>51</v>
      </c>
      <c r="E32" s="2" t="s">
        <v>40</v>
      </c>
    </row>
    <row r="33">
      <c r="A33" s="2" t="s">
        <v>3159</v>
      </c>
      <c r="B33" s="119" t="str">
        <f t="shared" si="1"/>
        <v>GitHub</v>
      </c>
      <c r="C33" s="120" t="s">
        <v>3160</v>
      </c>
      <c r="D33" s="2" t="s">
        <v>51</v>
      </c>
      <c r="E33" s="2" t="s">
        <v>2467</v>
      </c>
      <c r="F33" s="2" t="s">
        <v>3161</v>
      </c>
    </row>
    <row r="34">
      <c r="A34" s="2" t="s">
        <v>3162</v>
      </c>
      <c r="B34" s="119" t="str">
        <f t="shared" si="1"/>
        <v>GitHub</v>
      </c>
      <c r="C34" s="120" t="s">
        <v>3163</v>
      </c>
      <c r="D34" s="2" t="s">
        <v>51</v>
      </c>
      <c r="E34" s="2" t="s">
        <v>2467</v>
      </c>
      <c r="F34" s="2" t="s">
        <v>3164</v>
      </c>
    </row>
    <row r="35">
      <c r="A35" s="2" t="s">
        <v>3165</v>
      </c>
      <c r="B35" s="119" t="str">
        <f t="shared" si="1"/>
        <v>GitHub</v>
      </c>
      <c r="C35" s="120" t="s">
        <v>3166</v>
      </c>
      <c r="D35" s="2" t="s">
        <v>51</v>
      </c>
      <c r="E35" s="2" t="s">
        <v>2467</v>
      </c>
      <c r="F35" s="2" t="s">
        <v>3167</v>
      </c>
    </row>
    <row r="36">
      <c r="A36" s="2" t="s">
        <v>3168</v>
      </c>
      <c r="B36" s="119" t="str">
        <f t="shared" si="1"/>
        <v>GitHub</v>
      </c>
      <c r="C36" s="120" t="s">
        <v>3169</v>
      </c>
      <c r="D36" s="2" t="s">
        <v>51</v>
      </c>
      <c r="E36" s="2" t="s">
        <v>3068</v>
      </c>
      <c r="F36" s="2" t="s">
        <v>3170</v>
      </c>
    </row>
    <row r="37">
      <c r="A37" s="2" t="s">
        <v>3171</v>
      </c>
      <c r="B37" s="119" t="str">
        <f t="shared" si="1"/>
        <v>GitHub</v>
      </c>
      <c r="C37" s="120" t="s">
        <v>3172</v>
      </c>
      <c r="D37" s="2" t="s">
        <v>53</v>
      </c>
      <c r="E37" s="2" t="s">
        <v>3155</v>
      </c>
      <c r="F37" s="2" t="s">
        <v>3173</v>
      </c>
    </row>
    <row r="38">
      <c r="A38" s="2" t="s">
        <v>3174</v>
      </c>
      <c r="B38" s="119" t="str">
        <f t="shared" si="1"/>
        <v>GitHub</v>
      </c>
      <c r="C38" s="120" t="s">
        <v>3175</v>
      </c>
      <c r="D38" s="2" t="s">
        <v>51</v>
      </c>
      <c r="E38" s="2" t="s">
        <v>2467</v>
      </c>
      <c r="F38" s="2" t="s">
        <v>3176</v>
      </c>
    </row>
    <row r="39">
      <c r="A39" s="2" t="s">
        <v>3177</v>
      </c>
      <c r="B39" s="119" t="str">
        <f t="shared" si="1"/>
        <v>GitHub</v>
      </c>
      <c r="C39" s="120" t="s">
        <v>3178</v>
      </c>
      <c r="D39" s="2" t="s">
        <v>51</v>
      </c>
      <c r="E39" s="2" t="s">
        <v>2467</v>
      </c>
      <c r="F39" s="2" t="s">
        <v>3179</v>
      </c>
    </row>
    <row r="40">
      <c r="A40" s="2" t="s">
        <v>3180</v>
      </c>
      <c r="B40" s="119" t="str">
        <f t="shared" si="1"/>
        <v>GitHub</v>
      </c>
      <c r="C40" s="120" t="s">
        <v>3181</v>
      </c>
      <c r="D40" s="2" t="s">
        <v>51</v>
      </c>
      <c r="E40" s="2" t="s">
        <v>3076</v>
      </c>
      <c r="F40" s="2" t="s">
        <v>3182</v>
      </c>
    </row>
    <row r="41">
      <c r="A41" s="2" t="s">
        <v>3183</v>
      </c>
      <c r="B41" s="119" t="str">
        <f t="shared" si="1"/>
        <v>GitHub</v>
      </c>
      <c r="C41" s="120" t="s">
        <v>3184</v>
      </c>
      <c r="D41" s="2" t="s">
        <v>51</v>
      </c>
      <c r="E41" s="2" t="s">
        <v>3132</v>
      </c>
      <c r="F41" s="2" t="s">
        <v>3185</v>
      </c>
    </row>
    <row r="42">
      <c r="A42" s="2" t="s">
        <v>3186</v>
      </c>
      <c r="B42" s="119" t="str">
        <f t="shared" si="1"/>
        <v>GitHub</v>
      </c>
      <c r="C42" s="120" t="s">
        <v>3187</v>
      </c>
      <c r="D42" s="2" t="s">
        <v>91</v>
      </c>
      <c r="E42" s="2" t="s">
        <v>3084</v>
      </c>
    </row>
    <row r="43">
      <c r="A43" s="2" t="s">
        <v>3188</v>
      </c>
      <c r="B43" s="119" t="str">
        <f t="shared" si="1"/>
        <v>GitHub</v>
      </c>
      <c r="C43" s="120" t="s">
        <v>3189</v>
      </c>
      <c r="D43" s="2" t="s">
        <v>51</v>
      </c>
      <c r="E43" s="2" t="s">
        <v>2467</v>
      </c>
      <c r="F43" s="2" t="s">
        <v>3190</v>
      </c>
    </row>
    <row r="44">
      <c r="A44" s="2" t="s">
        <v>3191</v>
      </c>
      <c r="B44" s="119" t="str">
        <f t="shared" si="1"/>
        <v>GitHub</v>
      </c>
      <c r="C44" s="120" t="s">
        <v>3192</v>
      </c>
      <c r="D44" s="2" t="s">
        <v>53</v>
      </c>
      <c r="E44" s="2" t="s">
        <v>3193</v>
      </c>
      <c r="F44" s="2" t="s">
        <v>3194</v>
      </c>
    </row>
    <row r="45">
      <c r="A45" s="2" t="s">
        <v>3195</v>
      </c>
      <c r="B45" s="119" t="str">
        <f t="shared" si="1"/>
        <v>GitHub</v>
      </c>
      <c r="C45" s="120" t="s">
        <v>3196</v>
      </c>
      <c r="D45" s="2" t="s">
        <v>51</v>
      </c>
      <c r="E45" s="2" t="s">
        <v>2467</v>
      </c>
      <c r="F45" s="2" t="s">
        <v>3197</v>
      </c>
    </row>
    <row r="49">
      <c r="A49" s="2" t="s">
        <v>3198</v>
      </c>
      <c r="B49" s="2"/>
      <c r="C49" s="121" t="s">
        <v>3199</v>
      </c>
    </row>
  </sheetData>
  <conditionalFormatting sqref="E1:E1001">
    <cfRule type="containsText" dxfId="7" priority="1" operator="containsText" text="Protocol violation">
      <formula>NOT(ISERROR(SEARCH(("Protocol violation"),(E1))))</formula>
    </cfRule>
  </conditionalFormatting>
  <conditionalFormatting sqref="E1:E1001">
    <cfRule type="containsText" dxfId="8" priority="2" operator="containsText" text="Semantic violation">
      <formula>NOT(ISERROR(SEARCH(("Semantic violation"),(E1))))</formula>
    </cfRule>
  </conditionalFormatting>
  <conditionalFormatting sqref="E1:E1001">
    <cfRule type="containsText" dxfId="9" priority="3" operator="containsText" text="Race condition">
      <formula>NOT(ISERROR(SEARCH(("Race condition"),(E1))))</formula>
    </cfRule>
  </conditionalFormatting>
  <conditionalFormatting sqref="E1:E1001">
    <cfRule type="containsText" dxfId="10" priority="4" operator="containsText" text="Return value check">
      <formula>NOT(ISERROR(SEARCH(("Return value check"),(E1))))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 customWidth="1" min="2" max="2" width="19.88"/>
    <col customWidth="1" min="7" max="7" width="33.0"/>
  </cols>
  <sheetData>
    <row r="1">
      <c r="A1" s="36"/>
      <c r="B1" s="1" t="s">
        <v>3200</v>
      </c>
      <c r="C1" s="36"/>
      <c r="D1" s="36"/>
      <c r="E1" s="36"/>
      <c r="F1" s="36"/>
      <c r="G1" s="36"/>
      <c r="H1" s="36"/>
      <c r="I1" s="36"/>
      <c r="J1" s="36"/>
      <c r="K1" s="36"/>
      <c r="L1" s="36"/>
      <c r="M1" s="36"/>
      <c r="N1" s="36"/>
      <c r="O1" s="36"/>
      <c r="P1" s="36"/>
      <c r="Q1" s="36"/>
      <c r="R1" s="36"/>
      <c r="S1" s="36"/>
      <c r="T1" s="36"/>
      <c r="U1" s="36"/>
      <c r="V1" s="36"/>
      <c r="W1" s="36"/>
      <c r="X1" s="36"/>
      <c r="Y1" s="36"/>
      <c r="Z1" s="36"/>
    </row>
    <row r="2">
      <c r="A2" s="36" t="s">
        <v>3201</v>
      </c>
      <c r="B2" s="36" t="s">
        <v>3050</v>
      </c>
      <c r="C2" s="36"/>
      <c r="D2" s="36"/>
      <c r="E2" s="36"/>
      <c r="F2" s="36"/>
      <c r="G2" s="46"/>
      <c r="H2" s="46"/>
      <c r="I2" s="36"/>
      <c r="J2" s="36"/>
      <c r="K2" s="36"/>
      <c r="L2" s="36"/>
      <c r="M2" s="36"/>
      <c r="N2" s="36"/>
      <c r="O2" s="36"/>
      <c r="P2" s="36"/>
      <c r="Q2" s="36"/>
      <c r="R2" s="36"/>
      <c r="S2" s="36"/>
      <c r="T2" s="36"/>
      <c r="U2" s="36"/>
      <c r="V2" s="36"/>
      <c r="W2" s="36"/>
      <c r="X2" s="36"/>
      <c r="Y2" s="36"/>
      <c r="Z2" s="36"/>
    </row>
    <row r="3">
      <c r="A3" s="36" t="s">
        <v>3202</v>
      </c>
      <c r="B3" s="36" t="s">
        <v>3051</v>
      </c>
      <c r="C3" s="36" t="s">
        <v>3203</v>
      </c>
      <c r="D3" s="115" t="s">
        <v>3204</v>
      </c>
      <c r="E3" s="36"/>
      <c r="F3" s="36"/>
      <c r="G3" s="36"/>
      <c r="H3" s="36"/>
      <c r="I3" s="36"/>
      <c r="J3" s="36"/>
      <c r="K3" s="36"/>
      <c r="L3" s="36"/>
      <c r="M3" s="36"/>
      <c r="N3" s="36"/>
      <c r="O3" s="36"/>
      <c r="P3" s="36"/>
      <c r="Q3" s="36"/>
      <c r="R3" s="36"/>
      <c r="S3" s="36"/>
      <c r="T3" s="36"/>
      <c r="U3" s="36"/>
      <c r="V3" s="36"/>
      <c r="W3" s="36"/>
      <c r="X3" s="36"/>
      <c r="Y3" s="36"/>
      <c r="Z3" s="36"/>
    </row>
    <row r="4">
      <c r="A4" s="36" t="s">
        <v>3205</v>
      </c>
      <c r="B4" s="36" t="s">
        <v>3042</v>
      </c>
      <c r="C4" s="36"/>
      <c r="D4" s="36"/>
      <c r="E4" s="36"/>
      <c r="F4" s="36"/>
      <c r="H4" s="46"/>
      <c r="I4" s="36"/>
      <c r="J4" s="36"/>
      <c r="K4" s="36"/>
      <c r="L4" s="36"/>
      <c r="M4" s="36"/>
      <c r="N4" s="36"/>
      <c r="O4" s="36"/>
      <c r="P4" s="36"/>
      <c r="Q4" s="36"/>
      <c r="R4" s="36"/>
      <c r="S4" s="36"/>
      <c r="T4" s="36"/>
      <c r="U4" s="36"/>
      <c r="V4" s="36"/>
      <c r="W4" s="36"/>
      <c r="X4" s="36"/>
      <c r="Y4" s="36"/>
      <c r="Z4" s="36"/>
    </row>
    <row r="5">
      <c r="A5" s="36" t="s">
        <v>3206</v>
      </c>
      <c r="B5" s="36" t="s">
        <v>3051</v>
      </c>
      <c r="C5" s="36" t="s">
        <v>3203</v>
      </c>
      <c r="D5" s="36"/>
      <c r="E5" s="36"/>
      <c r="F5" s="36"/>
      <c r="G5" s="36"/>
      <c r="H5" s="36"/>
      <c r="I5" s="36"/>
      <c r="J5" s="36"/>
      <c r="K5" s="36"/>
      <c r="L5" s="36"/>
      <c r="M5" s="36"/>
      <c r="N5" s="36"/>
      <c r="O5" s="36"/>
      <c r="P5" s="36"/>
      <c r="Q5" s="36"/>
      <c r="R5" s="36"/>
      <c r="S5" s="36"/>
      <c r="T5" s="36"/>
      <c r="U5" s="36"/>
      <c r="V5" s="36"/>
      <c r="W5" s="36"/>
      <c r="X5" s="36"/>
      <c r="Y5" s="36"/>
      <c r="Z5" s="36"/>
    </row>
    <row r="6">
      <c r="A6" s="36" t="s">
        <v>3207</v>
      </c>
      <c r="B6" s="36" t="s">
        <v>3051</v>
      </c>
      <c r="C6" s="36" t="s">
        <v>3203</v>
      </c>
      <c r="D6" s="36"/>
      <c r="E6" s="36"/>
      <c r="F6" s="36"/>
      <c r="G6" s="36"/>
      <c r="H6" s="36"/>
      <c r="I6" s="36"/>
      <c r="J6" s="36"/>
      <c r="K6" s="36"/>
      <c r="L6" s="36"/>
      <c r="M6" s="36"/>
      <c r="N6" s="36"/>
      <c r="O6" s="36"/>
      <c r="P6" s="36"/>
      <c r="Q6" s="36"/>
      <c r="R6" s="36"/>
      <c r="S6" s="36"/>
      <c r="T6" s="36"/>
      <c r="U6" s="36"/>
      <c r="V6" s="36"/>
      <c r="W6" s="36"/>
      <c r="X6" s="36"/>
      <c r="Y6" s="36"/>
      <c r="Z6" s="36"/>
    </row>
    <row r="7">
      <c r="A7" s="36" t="s">
        <v>3207</v>
      </c>
      <c r="B7" s="36" t="s">
        <v>3051</v>
      </c>
      <c r="C7" s="36" t="s">
        <v>3203</v>
      </c>
      <c r="D7" s="36"/>
      <c r="E7" s="36"/>
      <c r="F7" s="36"/>
      <c r="G7" s="115"/>
      <c r="H7" s="36"/>
      <c r="I7" s="36"/>
      <c r="J7" s="36"/>
      <c r="K7" s="36"/>
      <c r="L7" s="36"/>
      <c r="M7" s="36"/>
      <c r="N7" s="36"/>
      <c r="O7" s="36"/>
      <c r="P7" s="36"/>
      <c r="Q7" s="36"/>
      <c r="R7" s="36"/>
      <c r="S7" s="36"/>
      <c r="T7" s="36"/>
      <c r="U7" s="36"/>
      <c r="V7" s="36"/>
      <c r="W7" s="36"/>
      <c r="X7" s="36"/>
      <c r="Y7" s="36"/>
      <c r="Z7" s="36"/>
    </row>
    <row r="8">
      <c r="A8" s="36" t="s">
        <v>3208</v>
      </c>
      <c r="B8" s="36" t="s">
        <v>3047</v>
      </c>
      <c r="C8" s="36"/>
      <c r="D8" s="36"/>
      <c r="E8" s="36"/>
      <c r="F8" s="36"/>
      <c r="G8" s="116"/>
      <c r="H8" s="36"/>
      <c r="I8" s="36"/>
      <c r="J8" s="36"/>
      <c r="K8" s="36"/>
      <c r="L8" s="36"/>
      <c r="M8" s="36"/>
      <c r="N8" s="36"/>
      <c r="O8" s="36"/>
      <c r="P8" s="36"/>
      <c r="Q8" s="36"/>
      <c r="R8" s="36"/>
      <c r="S8" s="36"/>
      <c r="T8" s="36"/>
      <c r="U8" s="36"/>
      <c r="V8" s="36"/>
      <c r="W8" s="36"/>
      <c r="X8" s="36"/>
      <c r="Y8" s="36"/>
      <c r="Z8" s="36"/>
    </row>
    <row r="9">
      <c r="A9" s="36" t="s">
        <v>3209</v>
      </c>
      <c r="B9" s="36" t="s">
        <v>3047</v>
      </c>
      <c r="C9" s="36"/>
      <c r="D9" s="36"/>
      <c r="E9" s="36"/>
      <c r="F9" s="36"/>
      <c r="G9" s="115"/>
      <c r="H9" s="36"/>
      <c r="I9" s="36"/>
      <c r="J9" s="36"/>
      <c r="K9" s="36"/>
      <c r="L9" s="36"/>
      <c r="M9" s="36"/>
      <c r="N9" s="36"/>
      <c r="O9" s="36"/>
      <c r="P9" s="36"/>
      <c r="Q9" s="36"/>
      <c r="R9" s="36"/>
      <c r="S9" s="36"/>
      <c r="T9" s="36"/>
      <c r="U9" s="36"/>
      <c r="V9" s="36"/>
      <c r="W9" s="36"/>
      <c r="X9" s="36"/>
      <c r="Y9" s="36"/>
      <c r="Z9" s="36"/>
    </row>
    <row r="10">
      <c r="A10" s="36" t="s">
        <v>3210</v>
      </c>
      <c r="B10" s="36" t="s">
        <v>3051</v>
      </c>
      <c r="C10" s="36" t="s">
        <v>3203</v>
      </c>
      <c r="D10" s="36"/>
      <c r="E10" s="36"/>
      <c r="F10" s="36"/>
      <c r="G10" s="36"/>
      <c r="H10" s="36"/>
      <c r="I10" s="36"/>
      <c r="J10" s="36"/>
      <c r="K10" s="36"/>
      <c r="L10" s="36"/>
      <c r="M10" s="36"/>
      <c r="N10" s="36"/>
      <c r="O10" s="36"/>
      <c r="P10" s="36"/>
      <c r="Q10" s="36"/>
      <c r="R10" s="36"/>
      <c r="S10" s="36"/>
      <c r="T10" s="36"/>
      <c r="U10" s="36"/>
      <c r="V10" s="36"/>
      <c r="W10" s="36"/>
      <c r="X10" s="36"/>
      <c r="Y10" s="36"/>
      <c r="Z10" s="36"/>
    </row>
    <row r="11">
      <c r="A11" s="36" t="s">
        <v>3210</v>
      </c>
      <c r="B11" s="36" t="s">
        <v>3051</v>
      </c>
      <c r="C11" s="36" t="s">
        <v>3203</v>
      </c>
      <c r="D11" s="36"/>
      <c r="E11" s="36"/>
      <c r="F11" s="36"/>
      <c r="G11" s="36"/>
      <c r="H11" s="36"/>
      <c r="I11" s="36"/>
      <c r="J11" s="36"/>
      <c r="K11" s="36"/>
      <c r="L11" s="36"/>
      <c r="M11" s="36"/>
      <c r="N11" s="36"/>
      <c r="O11" s="36"/>
      <c r="P11" s="36"/>
      <c r="Q11" s="36"/>
      <c r="R11" s="36"/>
      <c r="S11" s="36"/>
      <c r="T11" s="36"/>
      <c r="U11" s="36"/>
      <c r="V11" s="36"/>
      <c r="W11" s="36"/>
      <c r="X11" s="36"/>
      <c r="Y11" s="36"/>
      <c r="Z11" s="36"/>
    </row>
    <row r="12">
      <c r="A12" s="36" t="s">
        <v>3211</v>
      </c>
      <c r="B12" s="36" t="s">
        <v>3051</v>
      </c>
      <c r="C12" s="36" t="s">
        <v>3212</v>
      </c>
      <c r="D12" s="36"/>
      <c r="E12" s="36"/>
      <c r="F12" s="36"/>
      <c r="G12" s="36"/>
      <c r="H12" s="36"/>
      <c r="I12" s="36"/>
      <c r="J12" s="36"/>
      <c r="K12" s="36"/>
      <c r="L12" s="36"/>
      <c r="M12" s="36"/>
      <c r="N12" s="36"/>
      <c r="O12" s="36"/>
      <c r="P12" s="36"/>
      <c r="Q12" s="36"/>
      <c r="R12" s="36"/>
      <c r="S12" s="36"/>
      <c r="T12" s="36"/>
      <c r="U12" s="36"/>
      <c r="V12" s="36"/>
      <c r="W12" s="36"/>
      <c r="X12" s="36"/>
      <c r="Y12" s="36"/>
      <c r="Z12" s="36"/>
    </row>
    <row r="13">
      <c r="A13" s="36" t="s">
        <v>3213</v>
      </c>
      <c r="B13" s="36" t="s">
        <v>3051</v>
      </c>
      <c r="C13" s="36" t="s">
        <v>3214</v>
      </c>
      <c r="D13" s="115" t="s">
        <v>3215</v>
      </c>
      <c r="E13" s="36"/>
      <c r="F13" s="36"/>
      <c r="G13" s="36"/>
      <c r="H13" s="36"/>
      <c r="I13" s="36"/>
      <c r="J13" s="36"/>
      <c r="K13" s="36"/>
      <c r="L13" s="36"/>
      <c r="M13" s="36"/>
      <c r="N13" s="36"/>
      <c r="O13" s="36"/>
      <c r="P13" s="36"/>
      <c r="Q13" s="36"/>
      <c r="R13" s="36"/>
      <c r="S13" s="36"/>
      <c r="T13" s="36"/>
      <c r="U13" s="36"/>
      <c r="V13" s="36"/>
      <c r="W13" s="36"/>
      <c r="X13" s="36"/>
      <c r="Y13" s="36"/>
      <c r="Z13" s="36"/>
    </row>
    <row r="14">
      <c r="A14" s="36" t="s">
        <v>3216</v>
      </c>
      <c r="B14" s="36" t="s">
        <v>3051</v>
      </c>
      <c r="C14" s="36" t="s">
        <v>3217</v>
      </c>
      <c r="D14" s="36"/>
      <c r="E14" s="36"/>
      <c r="F14" s="36"/>
      <c r="G14" s="36"/>
      <c r="H14" s="36"/>
      <c r="I14" s="36"/>
      <c r="J14" s="36"/>
      <c r="K14" s="36"/>
      <c r="L14" s="36"/>
      <c r="M14" s="36"/>
      <c r="N14" s="36"/>
      <c r="O14" s="36"/>
      <c r="P14" s="36"/>
      <c r="Q14" s="36"/>
      <c r="R14" s="36"/>
      <c r="S14" s="36"/>
      <c r="T14" s="36"/>
      <c r="U14" s="36"/>
      <c r="V14" s="36"/>
      <c r="W14" s="36"/>
      <c r="X14" s="36"/>
      <c r="Y14" s="36"/>
      <c r="Z14" s="36"/>
    </row>
    <row r="15">
      <c r="A15" s="36" t="s">
        <v>3218</v>
      </c>
      <c r="B15" s="36" t="s">
        <v>3051</v>
      </c>
      <c r="C15" s="36" t="s">
        <v>3219</v>
      </c>
      <c r="D15" s="36"/>
      <c r="E15" s="36"/>
      <c r="F15" s="36"/>
      <c r="G15" s="36"/>
      <c r="H15" s="36"/>
      <c r="I15" s="36"/>
      <c r="J15" s="36"/>
      <c r="K15" s="36"/>
      <c r="L15" s="36"/>
      <c r="M15" s="36"/>
      <c r="N15" s="36"/>
      <c r="O15" s="36"/>
      <c r="P15" s="36"/>
      <c r="Q15" s="36"/>
      <c r="R15" s="36"/>
      <c r="S15" s="36"/>
      <c r="T15" s="36"/>
      <c r="U15" s="36"/>
      <c r="V15" s="36"/>
      <c r="W15" s="36"/>
      <c r="X15" s="36"/>
      <c r="Y15" s="36"/>
      <c r="Z15" s="36"/>
    </row>
    <row r="16">
      <c r="A16" s="36" t="s">
        <v>3220</v>
      </c>
      <c r="B16" s="36" t="s">
        <v>3050</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t="s">
        <v>3221</v>
      </c>
      <c r="B17" s="36" t="s">
        <v>3050</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t="s">
        <v>3222</v>
      </c>
      <c r="B18" s="36" t="s">
        <v>3051</v>
      </c>
      <c r="C18" s="36" t="s">
        <v>3223</v>
      </c>
      <c r="D18" s="36"/>
      <c r="E18" s="36"/>
      <c r="F18" s="36"/>
      <c r="G18" s="36"/>
      <c r="H18" s="36"/>
      <c r="I18" s="36"/>
      <c r="J18" s="36"/>
      <c r="K18" s="36"/>
      <c r="L18" s="36"/>
      <c r="M18" s="36"/>
      <c r="N18" s="36"/>
      <c r="O18" s="36"/>
      <c r="P18" s="36"/>
      <c r="Q18" s="36"/>
      <c r="R18" s="36"/>
      <c r="S18" s="36"/>
      <c r="T18" s="36"/>
      <c r="U18" s="36"/>
      <c r="V18" s="36"/>
      <c r="W18" s="36"/>
      <c r="X18" s="36"/>
      <c r="Y18" s="36"/>
      <c r="Z18" s="36"/>
    </row>
    <row r="19">
      <c r="A19" s="36" t="s">
        <v>3224</v>
      </c>
      <c r="B19" s="36" t="s">
        <v>3040</v>
      </c>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t="s">
        <v>3225</v>
      </c>
      <c r="B20" s="36" t="s">
        <v>3049</v>
      </c>
      <c r="C20" s="36" t="s">
        <v>3226</v>
      </c>
      <c r="D20" s="36"/>
      <c r="E20" s="36"/>
      <c r="F20" s="36"/>
      <c r="G20" s="36"/>
      <c r="H20" s="36"/>
      <c r="I20" s="36"/>
      <c r="J20" s="36"/>
      <c r="K20" s="36"/>
      <c r="L20" s="36"/>
      <c r="M20" s="36"/>
      <c r="N20" s="36"/>
      <c r="O20" s="36"/>
      <c r="P20" s="36"/>
      <c r="Q20" s="36"/>
      <c r="R20" s="36"/>
      <c r="S20" s="36"/>
      <c r="T20" s="36"/>
      <c r="U20" s="36"/>
      <c r="V20" s="36"/>
      <c r="W20" s="36"/>
      <c r="X20" s="36"/>
      <c r="Y20" s="36"/>
      <c r="Z20" s="36"/>
    </row>
    <row r="21">
      <c r="A21" s="36" t="s">
        <v>3227</v>
      </c>
      <c r="B21" s="36" t="s">
        <v>3049</v>
      </c>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t="s">
        <v>3211</v>
      </c>
      <c r="B22" s="36" t="s">
        <v>3050</v>
      </c>
      <c r="C22" s="36" t="s">
        <v>3228</v>
      </c>
      <c r="D22" s="36"/>
      <c r="E22" s="36"/>
      <c r="F22" s="36"/>
      <c r="G22" s="36"/>
      <c r="H22" s="36"/>
      <c r="I22" s="36"/>
      <c r="J22" s="36"/>
      <c r="K22" s="36"/>
      <c r="L22" s="36"/>
      <c r="M22" s="36"/>
      <c r="N22" s="36"/>
      <c r="O22" s="36"/>
      <c r="P22" s="36"/>
      <c r="Q22" s="36"/>
      <c r="R22" s="36"/>
      <c r="S22" s="36"/>
      <c r="T22" s="36"/>
      <c r="U22" s="36"/>
      <c r="V22" s="36"/>
      <c r="W22" s="36"/>
      <c r="X22" s="36"/>
      <c r="Y22" s="36"/>
      <c r="Z22" s="36"/>
    </row>
    <row r="23">
      <c r="A23" s="36" t="s">
        <v>3229</v>
      </c>
      <c r="B23" s="36" t="s">
        <v>3050</v>
      </c>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t="s">
        <v>3230</v>
      </c>
      <c r="B24" s="36" t="s">
        <v>3055</v>
      </c>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t="s">
        <v>3231</v>
      </c>
      <c r="B25" s="36" t="s">
        <v>3047</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t="s">
        <v>3232</v>
      </c>
      <c r="B26" s="36" t="s">
        <v>3047</v>
      </c>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t="s">
        <v>3233</v>
      </c>
      <c r="B27" s="36" t="s">
        <v>3049</v>
      </c>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t="s">
        <v>3234</v>
      </c>
      <c r="B28" s="36" t="s">
        <v>3049</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t="s">
        <v>3235</v>
      </c>
      <c r="B29" s="36" t="s">
        <v>3040</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t="s">
        <v>3236</v>
      </c>
      <c r="B30" s="36" t="s">
        <v>3051</v>
      </c>
      <c r="C30" s="46" t="s">
        <v>3237</v>
      </c>
      <c r="D30" s="46" t="s">
        <v>3238</v>
      </c>
      <c r="E30" s="36"/>
      <c r="F30" s="36"/>
      <c r="G30" s="36"/>
      <c r="H30" s="36"/>
      <c r="I30" s="36"/>
      <c r="J30" s="36"/>
      <c r="K30" s="36"/>
      <c r="L30" s="36"/>
      <c r="M30" s="36"/>
      <c r="N30" s="36"/>
      <c r="O30" s="36"/>
      <c r="P30" s="36"/>
      <c r="Q30" s="36"/>
      <c r="R30" s="36"/>
      <c r="S30" s="36"/>
      <c r="T30" s="36"/>
      <c r="U30" s="36"/>
      <c r="V30" s="36"/>
      <c r="W30" s="36"/>
      <c r="X30" s="36"/>
      <c r="Y30" s="36"/>
      <c r="Z30" s="36"/>
    </row>
    <row r="31">
      <c r="A31" s="36" t="s">
        <v>3239</v>
      </c>
      <c r="B31" s="46" t="s">
        <v>3042</v>
      </c>
      <c r="C31" s="46" t="s">
        <v>3240</v>
      </c>
      <c r="D31" s="36"/>
      <c r="E31" s="36"/>
      <c r="F31" s="36"/>
      <c r="G31" s="36"/>
      <c r="H31" s="36"/>
      <c r="I31" s="36"/>
      <c r="J31" s="36"/>
      <c r="K31" s="36"/>
      <c r="L31" s="36"/>
      <c r="M31" s="36"/>
      <c r="N31" s="36"/>
      <c r="O31" s="36"/>
      <c r="P31" s="36"/>
      <c r="Q31" s="36"/>
      <c r="R31" s="36"/>
      <c r="S31" s="36"/>
      <c r="T31" s="36"/>
      <c r="U31" s="36"/>
      <c r="V31" s="36"/>
      <c r="W31" s="36"/>
      <c r="X31" s="36"/>
      <c r="Y31" s="36"/>
      <c r="Z31" s="36"/>
    </row>
    <row r="32">
      <c r="A32" s="36" t="s">
        <v>3241</v>
      </c>
      <c r="B32" s="36" t="s">
        <v>3047</v>
      </c>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t="s">
        <v>3242</v>
      </c>
      <c r="B33" s="36" t="s">
        <v>3049</v>
      </c>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t="s">
        <v>3243</v>
      </c>
      <c r="B34" s="36" t="s">
        <v>3036</v>
      </c>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t="s">
        <v>3244</v>
      </c>
      <c r="B35" s="36" t="s">
        <v>3040</v>
      </c>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t="s">
        <v>3245</v>
      </c>
      <c r="B36" s="36" t="s">
        <v>3036</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t="s">
        <v>3246</v>
      </c>
      <c r="B37" s="36" t="s">
        <v>3040</v>
      </c>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t="s">
        <v>3247</v>
      </c>
      <c r="B38" s="36" t="s">
        <v>3036</v>
      </c>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t="s">
        <v>3248</v>
      </c>
      <c r="B39" s="36" t="s">
        <v>3054</v>
      </c>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t="s">
        <v>3249</v>
      </c>
      <c r="B40" s="36" t="s">
        <v>3040</v>
      </c>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t="s">
        <v>3250</v>
      </c>
      <c r="B41" s="36" t="s">
        <v>3040</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t="s">
        <v>3251</v>
      </c>
      <c r="B42" s="36" t="s">
        <v>3036</v>
      </c>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t="s">
        <v>3252</v>
      </c>
      <c r="B43" s="36" t="s">
        <v>3040</v>
      </c>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t="s">
        <v>3253</v>
      </c>
      <c r="B44" s="36" t="s">
        <v>3040</v>
      </c>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t="s">
        <v>3254</v>
      </c>
      <c r="B45" s="36" t="s">
        <v>3036</v>
      </c>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t="s">
        <v>3255</v>
      </c>
      <c r="B46" s="36" t="s">
        <v>3054</v>
      </c>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t="s">
        <v>3256</v>
      </c>
      <c r="B47" s="36" t="s">
        <v>3040</v>
      </c>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t="s">
        <v>3257</v>
      </c>
      <c r="B48" s="36" t="s">
        <v>3036</v>
      </c>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t="s">
        <v>3255</v>
      </c>
      <c r="B49" s="36" t="s">
        <v>3054</v>
      </c>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t="s">
        <v>3258</v>
      </c>
      <c r="B50" s="36" t="s">
        <v>3040</v>
      </c>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t="s">
        <v>3259</v>
      </c>
      <c r="B51" s="36" t="s">
        <v>3036</v>
      </c>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t="s">
        <v>3255</v>
      </c>
      <c r="B52" s="36" t="s">
        <v>3054</v>
      </c>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t="s">
        <v>3260</v>
      </c>
      <c r="B53" s="36" t="s">
        <v>3040</v>
      </c>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t="s">
        <v>3261</v>
      </c>
      <c r="B54" s="36" t="s">
        <v>3040</v>
      </c>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t="s">
        <v>3262</v>
      </c>
      <c r="B55" s="36" t="s">
        <v>3036</v>
      </c>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t="s">
        <v>3255</v>
      </c>
      <c r="B56" s="36" t="s">
        <v>3054</v>
      </c>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t="s">
        <v>3263</v>
      </c>
      <c r="B57" s="36" t="s">
        <v>3040</v>
      </c>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t="s">
        <v>3264</v>
      </c>
      <c r="B58" s="36" t="s">
        <v>3040</v>
      </c>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t="s">
        <v>3265</v>
      </c>
      <c r="B59" s="36" t="s">
        <v>3036</v>
      </c>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t="s">
        <v>3255</v>
      </c>
      <c r="B60" s="36" t="s">
        <v>3054</v>
      </c>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t="s">
        <v>3266</v>
      </c>
      <c r="B61" s="36" t="s">
        <v>3036</v>
      </c>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t="s">
        <v>3267</v>
      </c>
      <c r="B62" s="36" t="s">
        <v>3036</v>
      </c>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t="s">
        <v>3268</v>
      </c>
      <c r="B63" s="36" t="s">
        <v>3040</v>
      </c>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t="s">
        <v>3269</v>
      </c>
      <c r="B64" s="36" t="s">
        <v>3036</v>
      </c>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t="s">
        <v>3270</v>
      </c>
      <c r="B65" s="36" t="s">
        <v>3036</v>
      </c>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t="s">
        <v>3271</v>
      </c>
      <c r="B66" s="36" t="s">
        <v>3051</v>
      </c>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t="s">
        <v>3272</v>
      </c>
      <c r="B67" s="46" t="s">
        <v>3050</v>
      </c>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t="s">
        <v>3273</v>
      </c>
      <c r="B68" s="46" t="s">
        <v>3050</v>
      </c>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t="s">
        <v>3274</v>
      </c>
      <c r="B69" s="46" t="s">
        <v>3050</v>
      </c>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t="s">
        <v>3275</v>
      </c>
      <c r="B70" s="46" t="s">
        <v>3040</v>
      </c>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115" t="s">
        <v>3276</v>
      </c>
      <c r="B71" s="46" t="s">
        <v>3040</v>
      </c>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t="s">
        <v>3277</v>
      </c>
      <c r="B72" s="46" t="s">
        <v>3050</v>
      </c>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t="s">
        <v>3277</v>
      </c>
      <c r="B73" s="46" t="s">
        <v>3050</v>
      </c>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sheetData>
  <autoFilter ref="$A$1:$Z$73"/>
  <dataValidations>
    <dataValidation type="list" allowBlank="1" showErrorMessage="1" sqref="B2:B999">
      <formula1>'Unsafe Categories'!$A$2:$A999</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13"/>
  </cols>
  <sheetData>
    <row r="1">
      <c r="A1" s="2" t="s">
        <v>3278</v>
      </c>
    </row>
    <row r="2">
      <c r="A2" s="2" t="s">
        <v>3279</v>
      </c>
    </row>
    <row r="3">
      <c r="A3" s="2" t="s">
        <v>3280</v>
      </c>
    </row>
    <row r="4">
      <c r="A4" s="2" t="s">
        <v>3281</v>
      </c>
    </row>
    <row r="5">
      <c r="A5" s="2" t="s">
        <v>3282</v>
      </c>
    </row>
    <row r="6">
      <c r="A6" s="2" t="s">
        <v>3283</v>
      </c>
    </row>
    <row r="7">
      <c r="A7" s="2" t="s">
        <v>3284</v>
      </c>
    </row>
    <row r="8">
      <c r="A8" s="2" t="s">
        <v>3285</v>
      </c>
    </row>
    <row r="9">
      <c r="A9" s="2" t="s">
        <v>3286</v>
      </c>
    </row>
    <row r="10">
      <c r="A10" s="2" t="s">
        <v>3287</v>
      </c>
    </row>
    <row r="11">
      <c r="A11" s="2" t="s">
        <v>3288</v>
      </c>
    </row>
    <row r="12">
      <c r="A12" s="2" t="s">
        <v>3289</v>
      </c>
    </row>
    <row r="13">
      <c r="A13" s="2" t="s">
        <v>3290</v>
      </c>
    </row>
    <row r="14">
      <c r="A14" s="2" t="s">
        <v>3291</v>
      </c>
    </row>
    <row r="15">
      <c r="A15" s="2" t="s">
        <v>3292</v>
      </c>
    </row>
    <row r="16">
      <c r="A16" s="2" t="s">
        <v>3293</v>
      </c>
    </row>
    <row r="17">
      <c r="A17" s="2" t="s">
        <v>3294</v>
      </c>
    </row>
    <row r="18">
      <c r="A18" s="2" t="s">
        <v>3295</v>
      </c>
    </row>
    <row r="19">
      <c r="A19" s="2" t="s">
        <v>3296</v>
      </c>
    </row>
    <row r="20">
      <c r="A20" s="2" t="s">
        <v>3297</v>
      </c>
    </row>
    <row r="21">
      <c r="A21" s="2" t="s">
        <v>3298</v>
      </c>
    </row>
    <row r="22">
      <c r="A22" s="2" t="s">
        <v>3299</v>
      </c>
    </row>
    <row r="23">
      <c r="A23" s="2" t="s">
        <v>3300</v>
      </c>
    </row>
    <row r="24">
      <c r="A24" s="2" t="s">
        <v>3301</v>
      </c>
    </row>
    <row r="25">
      <c r="A25" s="2" t="s">
        <v>3302</v>
      </c>
    </row>
    <row r="26">
      <c r="A26" s="2" t="s">
        <v>3303</v>
      </c>
    </row>
    <row r="27">
      <c r="A27" s="2" t="s">
        <v>3304</v>
      </c>
    </row>
    <row r="28">
      <c r="A28" s="2" t="s">
        <v>3305</v>
      </c>
    </row>
    <row r="29">
      <c r="A29" s="2" t="s">
        <v>3306</v>
      </c>
    </row>
    <row r="30">
      <c r="A30" s="2" t="s">
        <v>3307</v>
      </c>
    </row>
    <row r="31">
      <c r="A31" s="2" t="s">
        <v>3308</v>
      </c>
    </row>
    <row r="32">
      <c r="A32" s="2" t="s">
        <v>3309</v>
      </c>
    </row>
    <row r="33">
      <c r="A33" s="2" t="s">
        <v>3310</v>
      </c>
    </row>
    <row r="34">
      <c r="A34" s="2" t="s">
        <v>3311</v>
      </c>
    </row>
    <row r="35">
      <c r="A35" s="2" t="s">
        <v>3312</v>
      </c>
    </row>
    <row r="36">
      <c r="A36" s="2" t="s">
        <v>3313</v>
      </c>
    </row>
    <row r="37">
      <c r="A37" s="2" t="s">
        <v>3314</v>
      </c>
    </row>
    <row r="38">
      <c r="A38" s="2" t="s">
        <v>3315</v>
      </c>
    </row>
    <row r="39">
      <c r="A39" s="2" t="s">
        <v>3316</v>
      </c>
    </row>
    <row r="40">
      <c r="A40" s="2" t="s">
        <v>3317</v>
      </c>
    </row>
    <row r="41">
      <c r="A41" s="2" t="s">
        <v>3318</v>
      </c>
    </row>
    <row r="42">
      <c r="A42" s="2" t="s">
        <v>3319</v>
      </c>
    </row>
    <row r="43">
      <c r="A43" s="2" t="s">
        <v>3320</v>
      </c>
    </row>
    <row r="44">
      <c r="A44" s="2" t="s">
        <v>3321</v>
      </c>
    </row>
    <row r="45">
      <c r="A45" s="2" t="s">
        <v>3322</v>
      </c>
    </row>
    <row r="46">
      <c r="A46" s="2" t="s">
        <v>3323</v>
      </c>
    </row>
    <row r="47">
      <c r="A47" s="2" t="s">
        <v>3324</v>
      </c>
    </row>
    <row r="48">
      <c r="A48" s="2" t="s">
        <v>3325</v>
      </c>
    </row>
    <row r="49">
      <c r="A49" s="2" t="s">
        <v>3326</v>
      </c>
    </row>
    <row r="50">
      <c r="A50" s="2" t="s">
        <v>3327</v>
      </c>
    </row>
    <row r="51">
      <c r="A51" s="2" t="s">
        <v>3328</v>
      </c>
    </row>
    <row r="52">
      <c r="A52" s="2" t="s">
        <v>3329</v>
      </c>
    </row>
    <row r="53">
      <c r="A53" s="2" t="s">
        <v>3330</v>
      </c>
    </row>
    <row r="54">
      <c r="A54" s="2" t="s">
        <v>3331</v>
      </c>
    </row>
    <row r="55">
      <c r="A55" s="2" t="s">
        <v>3332</v>
      </c>
    </row>
    <row r="56">
      <c r="A56" s="2" t="s">
        <v>3333</v>
      </c>
    </row>
    <row r="57">
      <c r="A57" s="2" t="s">
        <v>3334</v>
      </c>
    </row>
    <row r="58">
      <c r="A58" s="2" t="s">
        <v>3335</v>
      </c>
    </row>
    <row r="59">
      <c r="A59" s="2" t="s">
        <v>3336</v>
      </c>
    </row>
    <row r="60">
      <c r="A60" s="2" t="s">
        <v>3337</v>
      </c>
    </row>
    <row r="61">
      <c r="A61" s="2" t="s">
        <v>3338</v>
      </c>
    </row>
    <row r="62">
      <c r="A62" s="2" t="s">
        <v>3339</v>
      </c>
    </row>
    <row r="63">
      <c r="A63" s="2" t="s">
        <v>3340</v>
      </c>
    </row>
    <row r="64">
      <c r="A64" s="2" t="s">
        <v>3341</v>
      </c>
    </row>
    <row r="65">
      <c r="A65" s="2" t="s">
        <v>3342</v>
      </c>
    </row>
    <row r="66">
      <c r="A66" s="2" t="s">
        <v>3343</v>
      </c>
    </row>
    <row r="67">
      <c r="A67" s="2" t="s">
        <v>3344</v>
      </c>
    </row>
    <row r="68">
      <c r="A68" s="2" t="s">
        <v>3345</v>
      </c>
    </row>
    <row r="69">
      <c r="A69" s="2" t="s">
        <v>3346</v>
      </c>
    </row>
    <row r="70">
      <c r="A70" s="2" t="s">
        <v>3347</v>
      </c>
    </row>
    <row r="71">
      <c r="A71" s="2" t="s">
        <v>3348</v>
      </c>
    </row>
    <row r="72">
      <c r="A72" s="2" t="s">
        <v>3349</v>
      </c>
    </row>
    <row r="73">
      <c r="A73" s="2" t="s">
        <v>3350</v>
      </c>
    </row>
    <row r="74">
      <c r="A74" s="2" t="s">
        <v>3351</v>
      </c>
    </row>
    <row r="75">
      <c r="A75" s="2" t="s">
        <v>3352</v>
      </c>
    </row>
    <row r="76">
      <c r="A76" s="2" t="s">
        <v>3353</v>
      </c>
    </row>
    <row r="77">
      <c r="A77" s="2" t="s">
        <v>3354</v>
      </c>
    </row>
    <row r="78">
      <c r="A78" s="2" t="s">
        <v>3355</v>
      </c>
    </row>
    <row r="79">
      <c r="A79" s="2" t="s">
        <v>3356</v>
      </c>
    </row>
    <row r="80">
      <c r="A80" s="2" t="s">
        <v>3357</v>
      </c>
    </row>
    <row r="81">
      <c r="A81" s="2" t="s">
        <v>3358</v>
      </c>
    </row>
    <row r="82">
      <c r="A82" s="2" t="s">
        <v>3359</v>
      </c>
    </row>
    <row r="83">
      <c r="A83" s="2" t="s">
        <v>3360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1.25"/>
    <col customWidth="1" min="2" max="6" width="7.63"/>
    <col customWidth="1" min="10" max="10" width="10.5"/>
    <col customWidth="1" min="13" max="13" width="17.38"/>
    <col customWidth="1" min="14" max="14" width="17.25"/>
  </cols>
  <sheetData>
    <row r="1">
      <c r="A1" s="2"/>
      <c r="B1" s="16" t="s">
        <v>3361</v>
      </c>
      <c r="J1" s="122" t="s">
        <v>3362</v>
      </c>
    </row>
    <row r="2">
      <c r="A2" s="2"/>
      <c r="B2" s="16" t="s">
        <v>3363</v>
      </c>
      <c r="C2" s="16" t="s">
        <v>3364</v>
      </c>
      <c r="D2" s="16" t="s">
        <v>3365</v>
      </c>
      <c r="E2" s="16" t="s">
        <v>3366</v>
      </c>
      <c r="F2" s="16" t="s">
        <v>3367</v>
      </c>
      <c r="G2" s="16" t="s">
        <v>3368</v>
      </c>
      <c r="H2" s="16" t="s">
        <v>3369</v>
      </c>
      <c r="I2" s="16" t="s">
        <v>54</v>
      </c>
      <c r="J2" s="122" t="s">
        <v>3370</v>
      </c>
      <c r="K2" s="122" t="s">
        <v>3371</v>
      </c>
      <c r="L2" s="122" t="s">
        <v>3372</v>
      </c>
      <c r="M2" s="122" t="s">
        <v>3373</v>
      </c>
      <c r="N2" s="122" t="s">
        <v>3374</v>
      </c>
      <c r="O2" s="2" t="s">
        <v>3375</v>
      </c>
      <c r="P2" s="2" t="s">
        <v>3376</v>
      </c>
      <c r="Q2" s="2" t="s">
        <v>3377</v>
      </c>
    </row>
    <row r="3">
      <c r="A3" s="2" t="s">
        <v>3378</v>
      </c>
      <c r="B3" s="16">
        <v>17.0</v>
      </c>
      <c r="C3" s="16">
        <v>2.0</v>
      </c>
      <c r="D3" s="16">
        <v>12.0</v>
      </c>
      <c r="E3" s="16">
        <v>4.0</v>
      </c>
      <c r="F3" s="18"/>
      <c r="G3" s="16">
        <v>9.0</v>
      </c>
      <c r="H3" s="16">
        <v>8.0</v>
      </c>
      <c r="I3" s="18">
        <f>SUM(B3:H3)</f>
        <v>52</v>
      </c>
      <c r="J3" s="93">
        <f t="shared" ref="J3:K3" si="1">G3</f>
        <v>9</v>
      </c>
      <c r="K3" s="93">
        <f t="shared" si="1"/>
        <v>8</v>
      </c>
      <c r="L3" s="93">
        <f t="shared" ref="L3:L9" si="3">D3+E3+F3</f>
        <v>16</v>
      </c>
      <c r="M3" s="93">
        <f t="shared" ref="M3:M9" si="4">C3</f>
        <v>2</v>
      </c>
      <c r="N3" s="93">
        <f t="shared" ref="N3:N9" si="5">B3</f>
        <v>17</v>
      </c>
      <c r="O3" s="2">
        <v>13.0</v>
      </c>
      <c r="Q3" s="2">
        <v>3.0</v>
      </c>
    </row>
    <row r="4">
      <c r="A4" s="2" t="s">
        <v>3379</v>
      </c>
      <c r="B4" s="16">
        <v>307.0</v>
      </c>
      <c r="C4" s="16">
        <v>117.0</v>
      </c>
      <c r="D4" s="16">
        <v>63.0</v>
      </c>
      <c r="E4" s="16">
        <v>102.0</v>
      </c>
      <c r="F4" s="16">
        <v>2.0</v>
      </c>
      <c r="G4" s="16">
        <v>1.0</v>
      </c>
      <c r="H4" s="16"/>
      <c r="I4" s="18">
        <f t="shared" ref="I4:I9" si="6">SUM(B4:G4)</f>
        <v>592</v>
      </c>
      <c r="J4" s="93">
        <f t="shared" ref="J4:K4" si="2">G4</f>
        <v>1</v>
      </c>
      <c r="K4" s="93" t="str">
        <f t="shared" si="2"/>
        <v/>
      </c>
      <c r="L4" s="93">
        <f t="shared" si="3"/>
        <v>167</v>
      </c>
      <c r="M4" s="93">
        <f t="shared" si="4"/>
        <v>117</v>
      </c>
      <c r="N4" s="93">
        <f t="shared" si="5"/>
        <v>307</v>
      </c>
      <c r="O4" s="2">
        <v>7.0</v>
      </c>
      <c r="P4" s="2">
        <v>127.0</v>
      </c>
      <c r="Q4" s="2">
        <v>113.0</v>
      </c>
    </row>
    <row r="5">
      <c r="A5" s="2" t="s">
        <v>3380</v>
      </c>
      <c r="B5" s="16">
        <v>42.0</v>
      </c>
      <c r="C5" s="16">
        <v>3.0</v>
      </c>
      <c r="D5" s="16">
        <v>14.0</v>
      </c>
      <c r="E5" s="16">
        <v>9.0</v>
      </c>
      <c r="F5" s="16">
        <v>1.0</v>
      </c>
      <c r="G5" s="16">
        <v>4.0</v>
      </c>
      <c r="H5" s="18"/>
      <c r="I5" s="18">
        <f t="shared" si="6"/>
        <v>73</v>
      </c>
      <c r="J5" s="93">
        <f t="shared" ref="J5:K5" si="7">G5</f>
        <v>4</v>
      </c>
      <c r="K5" s="93" t="str">
        <f t="shared" si="7"/>
        <v/>
      </c>
      <c r="L5" s="93">
        <f t="shared" si="3"/>
        <v>24</v>
      </c>
      <c r="M5" s="93">
        <f t="shared" si="4"/>
        <v>3</v>
      </c>
      <c r="N5" s="93">
        <f t="shared" si="5"/>
        <v>42</v>
      </c>
      <c r="P5" s="2">
        <v>3.0</v>
      </c>
      <c r="Q5" s="2">
        <v>20.0</v>
      </c>
    </row>
    <row r="6">
      <c r="A6" s="2" t="s">
        <v>3381</v>
      </c>
      <c r="B6" s="16">
        <v>179.0</v>
      </c>
      <c r="C6" s="16">
        <v>150.0</v>
      </c>
      <c r="D6" s="16">
        <v>53.0</v>
      </c>
      <c r="E6" s="16">
        <v>58.0</v>
      </c>
      <c r="F6" s="16">
        <v>1.0</v>
      </c>
      <c r="G6" s="16">
        <v>2.0</v>
      </c>
      <c r="H6" s="16"/>
      <c r="I6" s="18">
        <f t="shared" si="6"/>
        <v>443</v>
      </c>
      <c r="J6" s="93">
        <f t="shared" ref="J6:K6" si="8">G6</f>
        <v>2</v>
      </c>
      <c r="K6" s="93" t="str">
        <f t="shared" si="8"/>
        <v/>
      </c>
      <c r="L6" s="93">
        <f t="shared" si="3"/>
        <v>112</v>
      </c>
      <c r="M6" s="93">
        <f t="shared" si="4"/>
        <v>150</v>
      </c>
      <c r="N6" s="93">
        <f t="shared" si="5"/>
        <v>179</v>
      </c>
      <c r="O6" s="2">
        <v>42.0</v>
      </c>
      <c r="P6" s="2">
        <v>75.0</v>
      </c>
      <c r="Q6" s="2">
        <v>104.0</v>
      </c>
    </row>
    <row r="7">
      <c r="A7" s="2" t="s">
        <v>3382</v>
      </c>
      <c r="B7" s="16">
        <v>1.0</v>
      </c>
      <c r="C7" s="16">
        <v>2.0</v>
      </c>
      <c r="D7" s="18"/>
      <c r="E7" s="16">
        <v>3.0</v>
      </c>
      <c r="F7" s="18"/>
      <c r="G7" s="16">
        <v>1.0</v>
      </c>
      <c r="H7" s="18"/>
      <c r="I7" s="18">
        <f t="shared" si="6"/>
        <v>7</v>
      </c>
      <c r="J7" s="93">
        <f t="shared" ref="J7:K7" si="9">G7</f>
        <v>1</v>
      </c>
      <c r="K7" s="93" t="str">
        <f t="shared" si="9"/>
        <v/>
      </c>
      <c r="L7" s="93">
        <f t="shared" si="3"/>
        <v>3</v>
      </c>
      <c r="M7" s="93">
        <f t="shared" si="4"/>
        <v>2</v>
      </c>
      <c r="N7" s="93">
        <f t="shared" si="5"/>
        <v>1</v>
      </c>
    </row>
    <row r="8">
      <c r="A8" s="2" t="s">
        <v>3383</v>
      </c>
      <c r="B8" s="16">
        <v>203.0</v>
      </c>
      <c r="C8" s="16">
        <v>129.0</v>
      </c>
      <c r="D8" s="16">
        <v>50.0</v>
      </c>
      <c r="E8" s="16">
        <v>79.0</v>
      </c>
      <c r="F8" s="16">
        <v>2.0</v>
      </c>
      <c r="G8" s="18"/>
      <c r="H8" s="18"/>
      <c r="I8" s="18">
        <f t="shared" si="6"/>
        <v>463</v>
      </c>
      <c r="J8" s="93" t="str">
        <f t="shared" ref="J8:K8" si="10">G8</f>
        <v/>
      </c>
      <c r="K8" s="93" t="str">
        <f t="shared" si="10"/>
        <v/>
      </c>
      <c r="L8" s="93">
        <f t="shared" si="3"/>
        <v>131</v>
      </c>
      <c r="M8" s="93">
        <f t="shared" si="4"/>
        <v>129</v>
      </c>
      <c r="N8" s="93">
        <f t="shared" si="5"/>
        <v>203</v>
      </c>
      <c r="O8" s="2">
        <v>29.0</v>
      </c>
      <c r="P8" s="2">
        <v>101.0</v>
      </c>
      <c r="Q8" s="2">
        <v>60.0</v>
      </c>
    </row>
    <row r="9">
      <c r="A9" s="2" t="s">
        <v>3384</v>
      </c>
      <c r="B9" s="16">
        <v>109.0</v>
      </c>
      <c r="C9" s="16">
        <v>51.0</v>
      </c>
      <c r="D9" s="16">
        <v>29.0</v>
      </c>
      <c r="E9" s="16">
        <v>28.0</v>
      </c>
      <c r="F9" s="16">
        <v>1.0</v>
      </c>
      <c r="G9" s="18"/>
      <c r="H9" s="18"/>
      <c r="I9" s="18">
        <f t="shared" si="6"/>
        <v>218</v>
      </c>
      <c r="J9" s="93" t="str">
        <f t="shared" ref="J9:K9" si="11">G9</f>
        <v/>
      </c>
      <c r="K9" s="93" t="str">
        <f t="shared" si="11"/>
        <v/>
      </c>
      <c r="L9" s="93">
        <f t="shared" si="3"/>
        <v>58</v>
      </c>
      <c r="M9" s="93">
        <f t="shared" si="4"/>
        <v>51</v>
      </c>
      <c r="N9" s="93">
        <f t="shared" si="5"/>
        <v>109</v>
      </c>
      <c r="O9" s="2">
        <v>13.0</v>
      </c>
      <c r="P9" s="2">
        <v>59.0</v>
      </c>
      <c r="Q9" s="2">
        <v>38.0</v>
      </c>
    </row>
  </sheetData>
  <mergeCells count="2">
    <mergeCell ref="B1:I1"/>
    <mergeCell ref="J1:N1"/>
  </mergeCells>
  <drawing r:id="rId1"/>
</worksheet>
</file>