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19140" windowHeight="7176"/>
  </bookViews>
  <sheets>
    <sheet name="Sheet1" sheetId="21" r:id="rId1"/>
  </sheets>
  <calcPr calcId="144525"/>
</workbook>
</file>

<file path=xl/calcChain.xml><?xml version="1.0" encoding="utf-8"?>
<calcChain xmlns="http://schemas.openxmlformats.org/spreadsheetml/2006/main">
  <c r="H19" i="21" l="1"/>
  <c r="H20" i="21"/>
  <c r="H14" i="21"/>
  <c r="H15" i="21"/>
  <c r="I19" i="21" l="1"/>
  <c r="J19" i="21" s="1"/>
  <c r="I20" i="21"/>
  <c r="J20" i="21" s="1"/>
  <c r="I15" i="21"/>
  <c r="J15" i="21" s="1"/>
  <c r="I14" i="21"/>
  <c r="J14" i="21" s="1"/>
  <c r="D21" i="21" l="1"/>
  <c r="G15" i="21"/>
  <c r="G14" i="21"/>
  <c r="F14" i="21"/>
  <c r="F15" i="21"/>
  <c r="E14" i="21"/>
  <c r="E15" i="21"/>
  <c r="D14" i="21"/>
  <c r="D15" i="21"/>
  <c r="D13" i="21"/>
  <c r="H18" i="21" l="1"/>
  <c r="I18" i="21" s="1"/>
  <c r="J18" i="21" s="1"/>
  <c r="H13" i="21"/>
  <c r="I13" i="21" s="1"/>
  <c r="J13" i="21" s="1"/>
  <c r="E13" i="21"/>
  <c r="F13" i="21" s="1"/>
  <c r="D20" i="21" l="1"/>
  <c r="G13" i="21"/>
</calcChain>
</file>

<file path=xl/sharedStrings.xml><?xml version="1.0" encoding="utf-8"?>
<sst xmlns="http://schemas.openxmlformats.org/spreadsheetml/2006/main" count="63" uniqueCount="51">
  <si>
    <t>Time interval</t>
  </si>
  <si>
    <t xml:space="preserve">  km2</t>
  </si>
  <si>
    <t>Earth's ocean surface area is 71% of surface, or ….</t>
  </si>
  <si>
    <t xml:space="preserve">to generate this </t>
  </si>
  <si>
    <t>Latent heat/yr</t>
  </si>
  <si>
    <t>60% scenario</t>
  </si>
  <si>
    <t>multiple of</t>
  </si>
  <si>
    <t>momentum</t>
  </si>
  <si>
    <t>(P/P)</t>
  </si>
  <si>
    <t>mm/yr</t>
  </si>
  <si>
    <t>m/sec</t>
  </si>
  <si>
    <t>of GMSL rise</t>
  </si>
  <si>
    <t xml:space="preserve">in time </t>
  </si>
  <si>
    <t xml:space="preserve">interval, </t>
  </si>
  <si>
    <t>each second</t>
  </si>
  <si>
    <t>(kg)</t>
  </si>
  <si>
    <t xml:space="preserve">(P) = mass x </t>
  </si>
  <si>
    <t>velocity =</t>
  </si>
  <si>
    <t>Dimensionless</t>
  </si>
  <si>
    <t>Mean meltwater</t>
  </si>
  <si>
    <t xml:space="preserve">mass created per </t>
  </si>
  <si>
    <t>Impulse</t>
  </si>
  <si>
    <t>P3 - P2</t>
  </si>
  <si>
    <t>P2 - P1</t>
  </si>
  <si>
    <t xml:space="preserve">year in interval </t>
  </si>
  <si>
    <t xml:space="preserve">meltwater mass </t>
  </si>
  <si>
    <t>Approx. rate</t>
  </si>
  <si>
    <t>(megatons)</t>
  </si>
  <si>
    <t>Saltwater</t>
  </si>
  <si>
    <t>mean mass</t>
  </si>
  <si>
    <t>Freshwater ice</t>
  </si>
  <si>
    <t>(joules)</t>
  </si>
  <si>
    <t xml:space="preserve">Latent heat of </t>
  </si>
  <si>
    <t xml:space="preserve">radial </t>
  </si>
  <si>
    <t xml:space="preserve">saltwater rise </t>
  </si>
  <si>
    <t xml:space="preserve">momentum </t>
  </si>
  <si>
    <t>2012-2024</t>
  </si>
  <si>
    <t>1993-2011</t>
  </si>
  <si>
    <t>44% scenario</t>
  </si>
  <si>
    <t xml:space="preserve">SPREADSHEET FOR CALCULATIONS IN TABLES 1 AND 2        </t>
  </si>
  <si>
    <r>
      <t>kg m s</t>
    </r>
    <r>
      <rPr>
        <vertAlign val="superscript"/>
        <sz val="14"/>
        <color theme="1"/>
        <rFont val="Calibri"/>
        <family val="2"/>
        <scheme val="minor"/>
      </rPr>
      <t>-1</t>
    </r>
  </si>
  <si>
    <r>
      <t>N</t>
    </r>
    <r>
      <rPr>
        <sz val="14"/>
        <color theme="1"/>
        <rFont val="Calibri"/>
        <family val="2"/>
      </rPr>
      <t>·s</t>
    </r>
  </si>
  <si>
    <t>P1</t>
  </si>
  <si>
    <t>The scenarios refer to</t>
  </si>
  <si>
    <t>the fractions of sea level</t>
  </si>
  <si>
    <t>rise attributed to ice melt;</t>
  </si>
  <si>
    <t>expansion</t>
  </si>
  <si>
    <t>remainder due to thermal</t>
  </si>
  <si>
    <t>1923-1992</t>
  </si>
  <si>
    <t>N Coleman     2025</t>
  </si>
  <si>
    <t>fusion/yr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</si>
</sst>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E+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3">
    <xf numFmtId="0" fontId="0" fillId="0" borderId="0" xfId="0"/>
    <xf numFmtId="0" fontId="16" fillId="0" borderId="0" xfId="0" applyFont="1"/>
    <xf numFmtId="0" fontId="0" fillId="0" borderId="0" xfId="0"/>
    <xf numFmtId="0" fontId="20" fillId="0" borderId="0" xfId="0" applyFont="1"/>
    <xf numFmtId="0" fontId="21" fillId="0" borderId="0" xfId="0" applyFont="1"/>
    <xf numFmtId="0" fontId="22" fillId="0" borderId="0" xfId="0" applyFont="1"/>
    <xf numFmtId="3" fontId="22" fillId="0" borderId="0" xfId="0" applyNumberFormat="1" applyFont="1"/>
    <xf numFmtId="0" fontId="0" fillId="0" borderId="0" xfId="0" applyFont="1"/>
    <xf numFmtId="0" fontId="23" fillId="0" borderId="0" xfId="0" applyFont="1"/>
    <xf numFmtId="0" fontId="20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165" fontId="25" fillId="0" borderId="0" xfId="0" applyNumberFormat="1" applyFont="1"/>
    <xf numFmtId="0" fontId="20" fillId="0" borderId="0" xfId="0" applyFont="1" applyAlignment="1">
      <alignment horizontal="center"/>
    </xf>
    <xf numFmtId="164" fontId="20" fillId="0" borderId="0" xfId="0" applyNumberFormat="1" applyFont="1"/>
    <xf numFmtId="165" fontId="22" fillId="0" borderId="0" xfId="0" applyNumberFormat="1" applyFont="1" applyAlignment="1">
      <alignment horizontal="center"/>
    </xf>
    <xf numFmtId="2" fontId="22" fillId="0" borderId="0" xfId="0" applyNumberFormat="1" applyFont="1" applyAlignment="1">
      <alignment horizontal="center"/>
    </xf>
    <xf numFmtId="165" fontId="22" fillId="0" borderId="0" xfId="0" applyNumberFormat="1" applyFont="1"/>
    <xf numFmtId="0" fontId="0" fillId="0" borderId="0" xfId="0" applyFont="1" applyAlignment="1">
      <alignment horizontal="center"/>
    </xf>
    <xf numFmtId="165" fontId="0" fillId="0" borderId="0" xfId="0" applyNumberFormat="1" applyFont="1"/>
    <xf numFmtId="11" fontId="20" fillId="0" borderId="0" xfId="0" applyNumberFormat="1" applyFont="1" applyAlignment="1">
      <alignment horizontal="center"/>
    </xf>
    <xf numFmtId="0" fontId="22" fillId="0" borderId="0" xfId="0" applyFont="1" applyAlignment="1">
      <alignment horizontal="right"/>
    </xf>
    <xf numFmtId="9" fontId="0" fillId="0" borderId="0" xfId="0" applyNumberFormat="1" applyFo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J18" sqref="J18"/>
    </sheetView>
  </sheetViews>
  <sheetFormatPr defaultRowHeight="14.4" x14ac:dyDescent="0.3"/>
  <cols>
    <col min="1" max="1" width="15.6640625" customWidth="1"/>
    <col min="2" max="2" width="7.6640625" customWidth="1"/>
    <col min="3" max="3" width="15" customWidth="1"/>
    <col min="4" max="4" width="17" customWidth="1"/>
    <col min="5" max="5" width="16.109375" customWidth="1"/>
    <col min="6" max="6" width="15.6640625" customWidth="1"/>
    <col min="7" max="7" width="17.5546875" customWidth="1"/>
    <col min="8" max="8" width="20.21875" customWidth="1"/>
    <col min="9" max="9" width="18.5546875" customWidth="1"/>
    <col min="10" max="10" width="16.77734375" customWidth="1"/>
  </cols>
  <sheetData>
    <row r="1" spans="1:17" s="2" customFormat="1" ht="18" x14ac:dyDescent="0.35">
      <c r="A1" s="4" t="s">
        <v>39</v>
      </c>
      <c r="J1" s="5"/>
    </row>
    <row r="2" spans="1:17" s="2" customFormat="1" ht="18" x14ac:dyDescent="0.35">
      <c r="A2" s="5" t="s">
        <v>49</v>
      </c>
      <c r="B2" s="7"/>
      <c r="J2" s="5"/>
    </row>
    <row r="3" spans="1:17" s="2" customFormat="1" x14ac:dyDescent="0.3"/>
    <row r="4" spans="1:17" ht="18" x14ac:dyDescent="0.35">
      <c r="A4" s="5" t="s">
        <v>2</v>
      </c>
      <c r="B4" s="3"/>
      <c r="C4" s="3"/>
      <c r="D4" s="3"/>
      <c r="E4" s="6">
        <v>361000000</v>
      </c>
      <c r="F4" s="5" t="s">
        <v>1</v>
      </c>
      <c r="G4" s="7"/>
      <c r="H4" s="7"/>
      <c r="I4" s="7"/>
      <c r="J4" s="7"/>
      <c r="K4" s="7"/>
    </row>
    <row r="5" spans="1:17" s="2" customFormat="1" ht="18" x14ac:dyDescent="0.35">
      <c r="A5" s="5"/>
      <c r="B5" s="3"/>
      <c r="C5" s="3"/>
      <c r="D5" s="3"/>
      <c r="E5" s="6"/>
      <c r="F5" s="5"/>
      <c r="G5" s="7"/>
      <c r="H5" s="7"/>
      <c r="I5" s="7"/>
      <c r="J5" s="7"/>
      <c r="K5" s="7"/>
    </row>
    <row r="6" spans="1:17" ht="18" x14ac:dyDescent="0.35">
      <c r="A6" s="7"/>
      <c r="B6" s="7"/>
      <c r="C6" s="7"/>
      <c r="D6" s="7"/>
      <c r="E6" s="7"/>
      <c r="F6" s="5" t="s">
        <v>34</v>
      </c>
      <c r="G6" s="7"/>
      <c r="H6" s="5" t="s">
        <v>30</v>
      </c>
      <c r="I6" s="7"/>
      <c r="J6" s="7"/>
      <c r="K6" s="7"/>
    </row>
    <row r="7" spans="1:17" ht="18" x14ac:dyDescent="0.35">
      <c r="A7" s="7"/>
      <c r="B7" s="7"/>
      <c r="C7" s="7"/>
      <c r="D7" s="7"/>
      <c r="E7" s="5" t="s">
        <v>28</v>
      </c>
      <c r="F7" s="5" t="s">
        <v>33</v>
      </c>
      <c r="G7" s="5"/>
      <c r="H7" s="8"/>
      <c r="I7" s="5" t="s">
        <v>32</v>
      </c>
      <c r="J7" s="5"/>
      <c r="K7" s="5"/>
      <c r="L7" s="4"/>
      <c r="M7" s="4"/>
      <c r="N7" s="4"/>
      <c r="O7" s="4"/>
    </row>
    <row r="8" spans="1:17" ht="18" x14ac:dyDescent="0.35">
      <c r="A8" s="5"/>
      <c r="B8" s="5"/>
      <c r="C8" s="5" t="s">
        <v>26</v>
      </c>
      <c r="D8" s="5" t="s">
        <v>26</v>
      </c>
      <c r="E8" s="5" t="s">
        <v>29</v>
      </c>
      <c r="F8" s="5" t="s">
        <v>35</v>
      </c>
      <c r="G8" s="5" t="s">
        <v>18</v>
      </c>
      <c r="H8" s="5" t="s">
        <v>19</v>
      </c>
      <c r="I8" s="9" t="s">
        <v>50</v>
      </c>
      <c r="J8" s="5" t="s">
        <v>4</v>
      </c>
      <c r="K8" s="5"/>
      <c r="L8" s="4"/>
      <c r="M8" s="4"/>
      <c r="N8" s="4"/>
      <c r="O8" s="4"/>
    </row>
    <row r="9" spans="1:17" ht="18" x14ac:dyDescent="0.35">
      <c r="A9" s="10" t="s">
        <v>0</v>
      </c>
      <c r="B9" s="10"/>
      <c r="C9" s="5" t="s">
        <v>11</v>
      </c>
      <c r="D9" s="5" t="s">
        <v>11</v>
      </c>
      <c r="E9" s="5" t="s">
        <v>11</v>
      </c>
      <c r="F9" s="5" t="s">
        <v>16</v>
      </c>
      <c r="G9" s="5" t="s">
        <v>6</v>
      </c>
      <c r="H9" s="5" t="s">
        <v>20</v>
      </c>
      <c r="I9" s="9" t="s">
        <v>3</v>
      </c>
      <c r="J9" s="5" t="s">
        <v>27</v>
      </c>
      <c r="K9" s="5"/>
      <c r="L9" s="4"/>
      <c r="M9" s="4"/>
      <c r="N9" s="4"/>
      <c r="O9" s="4"/>
    </row>
    <row r="10" spans="1:17" ht="18" x14ac:dyDescent="0.35">
      <c r="A10" s="10"/>
      <c r="B10" s="10"/>
      <c r="C10" s="5" t="s">
        <v>12</v>
      </c>
      <c r="D10" s="5" t="s">
        <v>12</v>
      </c>
      <c r="E10" s="5" t="s">
        <v>14</v>
      </c>
      <c r="F10" s="5" t="s">
        <v>17</v>
      </c>
      <c r="G10" s="5" t="s">
        <v>7</v>
      </c>
      <c r="H10" s="5" t="s">
        <v>24</v>
      </c>
      <c r="I10" s="9" t="s">
        <v>25</v>
      </c>
      <c r="J10" s="5"/>
      <c r="K10" s="5"/>
      <c r="L10" s="4"/>
      <c r="M10" s="4"/>
      <c r="N10" s="4"/>
      <c r="O10" s="4"/>
    </row>
    <row r="11" spans="1:17" ht="19.8" x14ac:dyDescent="0.35">
      <c r="A11" s="10"/>
      <c r="B11" s="10"/>
      <c r="C11" s="5" t="s">
        <v>13</v>
      </c>
      <c r="D11" s="5" t="s">
        <v>13</v>
      </c>
      <c r="E11" s="5" t="s">
        <v>15</v>
      </c>
      <c r="F11" s="5" t="s">
        <v>40</v>
      </c>
      <c r="G11" s="5" t="s">
        <v>8</v>
      </c>
      <c r="H11" s="5" t="s">
        <v>15</v>
      </c>
      <c r="I11" s="9" t="s">
        <v>31</v>
      </c>
      <c r="J11" s="11"/>
      <c r="K11" s="5"/>
      <c r="L11" s="4"/>
      <c r="M11" s="4"/>
      <c r="N11" s="4"/>
      <c r="O11" s="4"/>
    </row>
    <row r="12" spans="1:17" ht="18" x14ac:dyDescent="0.35">
      <c r="A12" s="10"/>
      <c r="B12" s="5"/>
      <c r="C12" s="5" t="s">
        <v>9</v>
      </c>
      <c r="D12" s="5" t="s">
        <v>10</v>
      </c>
      <c r="E12" s="5"/>
      <c r="F12" s="5"/>
      <c r="G12" s="5"/>
      <c r="H12" s="12" t="s">
        <v>5</v>
      </c>
      <c r="I12" s="5"/>
      <c r="J12" s="5"/>
      <c r="K12" s="5"/>
      <c r="L12" s="4"/>
      <c r="M12" s="4"/>
      <c r="N12" s="4"/>
      <c r="O12" s="4"/>
    </row>
    <row r="13" spans="1:17" ht="18" x14ac:dyDescent="0.35">
      <c r="A13" s="12" t="s">
        <v>36</v>
      </c>
      <c r="B13" s="13"/>
      <c r="C13" s="10">
        <v>3.94</v>
      </c>
      <c r="D13" s="14">
        <f>C13/1000/365/24/60/60</f>
        <v>1.2493658041603245E-10</v>
      </c>
      <c r="E13" s="14">
        <f>D13*$E$4*1000*1000*1025</f>
        <v>46229658.168442406</v>
      </c>
      <c r="F13" s="14">
        <f>D13*E13</f>
        <v>5.7757754053672965E-3</v>
      </c>
      <c r="G13" s="15">
        <f>F13/F15</f>
        <v>5.0689306122448956</v>
      </c>
      <c r="H13" s="14">
        <f>D13*$E$4*1000*1000*1000*60*60*24*365*0.6</f>
        <v>853403999999999.62</v>
      </c>
      <c r="I13" s="16">
        <f>H13*1000*334</f>
        <v>2.8503693599999987E+20</v>
      </c>
      <c r="J13" s="16">
        <f>I13/4184000000000000</f>
        <v>68125.462715105125</v>
      </c>
      <c r="K13" s="5"/>
      <c r="L13" s="4"/>
      <c r="M13" s="4"/>
      <c r="N13" s="4"/>
      <c r="O13" s="4"/>
      <c r="P13" s="1"/>
    </row>
    <row r="14" spans="1:17" ht="18" x14ac:dyDescent="0.35">
      <c r="A14" s="12" t="s">
        <v>37</v>
      </c>
      <c r="B14" s="13"/>
      <c r="C14" s="10">
        <v>2.67</v>
      </c>
      <c r="D14" s="14">
        <f t="shared" ref="D14:D15" si="0">C14/1000/365/24/60/60</f>
        <v>8.4665144596651442E-11</v>
      </c>
      <c r="E14" s="14">
        <f t="shared" ref="E14:E15" si="1">D14*$E$4*1000*1000*1025</f>
        <v>31328220.129375953</v>
      </c>
      <c r="F14" s="14">
        <f t="shared" ref="F14:F15" si="2">D14*E14</f>
        <v>2.6524082872093416E-3</v>
      </c>
      <c r="G14" s="15">
        <f>F14/F15</f>
        <v>2.3278040816326531</v>
      </c>
      <c r="H14" s="14">
        <f t="shared" ref="H14:H15" si="3">D14*$E$4*1000*1000*1000*60*60*24*365*0.6</f>
        <v>578322000000000</v>
      </c>
      <c r="I14" s="16">
        <f t="shared" ref="I14:I20" si="4">H14*1000*334</f>
        <v>1.9315954800000002E+20</v>
      </c>
      <c r="J14" s="16">
        <f t="shared" ref="J14:J20" si="5">I14/4184000000000000</f>
        <v>46166.239961759085</v>
      </c>
      <c r="K14" s="5"/>
      <c r="L14" s="4"/>
      <c r="M14" s="4"/>
      <c r="N14" s="4"/>
      <c r="O14" s="4"/>
      <c r="Q14" s="2"/>
    </row>
    <row r="15" spans="1:17" ht="18" x14ac:dyDescent="0.35">
      <c r="A15" s="12" t="s">
        <v>48</v>
      </c>
      <c r="B15" s="13"/>
      <c r="C15" s="10">
        <v>1.75</v>
      </c>
      <c r="D15" s="14">
        <f t="shared" si="0"/>
        <v>5.5492135971588025E-11</v>
      </c>
      <c r="E15" s="14">
        <f t="shared" si="1"/>
        <v>20533477.612886861</v>
      </c>
      <c r="F15" s="14">
        <f t="shared" si="2"/>
        <v>1.1394465316638765E-3</v>
      </c>
      <c r="G15" s="15">
        <f>F15/F15</f>
        <v>1</v>
      </c>
      <c r="H15" s="14">
        <f t="shared" si="3"/>
        <v>379050000000000</v>
      </c>
      <c r="I15" s="16">
        <f t="shared" si="4"/>
        <v>1.266027E+20</v>
      </c>
      <c r="J15" s="16">
        <f t="shared" si="5"/>
        <v>30258.771510516253</v>
      </c>
      <c r="K15" s="7"/>
      <c r="O15" s="4"/>
      <c r="Q15" s="2"/>
    </row>
    <row r="16" spans="1:17" ht="18" x14ac:dyDescent="0.35">
      <c r="A16" s="7"/>
      <c r="B16" s="7"/>
      <c r="C16" s="7"/>
      <c r="D16" s="17"/>
      <c r="E16" s="7"/>
      <c r="F16" s="17"/>
      <c r="G16" s="17"/>
      <c r="H16" s="18"/>
      <c r="I16" s="16"/>
      <c r="J16" s="16"/>
      <c r="K16" s="7"/>
    </row>
    <row r="17" spans="1:11" ht="18" x14ac:dyDescent="0.35">
      <c r="A17" s="7"/>
      <c r="B17" s="7"/>
      <c r="C17" s="7"/>
      <c r="D17" s="7"/>
      <c r="E17" s="8"/>
      <c r="F17" s="8"/>
      <c r="G17" s="7"/>
      <c r="H17" s="19" t="s">
        <v>38</v>
      </c>
      <c r="I17" s="16"/>
      <c r="J17" s="16"/>
      <c r="K17" s="7"/>
    </row>
    <row r="18" spans="1:11" ht="18" x14ac:dyDescent="0.35">
      <c r="A18" s="7"/>
      <c r="B18" s="7"/>
      <c r="C18" s="7"/>
      <c r="D18" s="7"/>
      <c r="E18" s="8"/>
      <c r="F18" s="8"/>
      <c r="G18" s="12" t="s">
        <v>36</v>
      </c>
      <c r="H18" s="14">
        <f>D13*$E$4*1000*1000*1000*60*60*24*365*0.44</f>
        <v>625829599999999.75</v>
      </c>
      <c r="I18" s="16">
        <f t="shared" si="4"/>
        <v>2.090270863999999E+20</v>
      </c>
      <c r="J18" s="16">
        <f t="shared" si="5"/>
        <v>49958.672657743766</v>
      </c>
      <c r="K18" s="7"/>
    </row>
    <row r="19" spans="1:11" ht="18" x14ac:dyDescent="0.35">
      <c r="A19" s="7"/>
      <c r="B19" s="7"/>
      <c r="C19" s="7"/>
      <c r="D19" s="20" t="s">
        <v>21</v>
      </c>
      <c r="E19" s="5" t="s">
        <v>41</v>
      </c>
      <c r="F19" s="7"/>
      <c r="G19" s="12" t="s">
        <v>37</v>
      </c>
      <c r="H19" s="14">
        <f t="shared" ref="H19:H20" si="6">D14*$E$4*1000*1000*1000*60*60*24*365*0.44</f>
        <v>424102800000000.06</v>
      </c>
      <c r="I19" s="16">
        <f t="shared" si="4"/>
        <v>1.4165033520000002E+20</v>
      </c>
      <c r="J19" s="16">
        <f t="shared" si="5"/>
        <v>33855.242638623327</v>
      </c>
      <c r="K19" s="7"/>
    </row>
    <row r="20" spans="1:11" ht="18" x14ac:dyDescent="0.35">
      <c r="A20" s="12" t="s">
        <v>36</v>
      </c>
      <c r="B20" s="7"/>
      <c r="C20" s="5" t="s">
        <v>22</v>
      </c>
      <c r="D20" s="16">
        <f>F13-F14</f>
        <v>3.1233671181579549E-3</v>
      </c>
      <c r="E20" s="7"/>
      <c r="F20" s="7"/>
      <c r="G20" s="12" t="s">
        <v>48</v>
      </c>
      <c r="H20" s="14">
        <f t="shared" si="6"/>
        <v>277970000000000</v>
      </c>
      <c r="I20" s="16">
        <f t="shared" si="4"/>
        <v>9.284198E+19</v>
      </c>
      <c r="J20" s="16">
        <f t="shared" si="5"/>
        <v>22189.765774378586</v>
      </c>
      <c r="K20" s="7"/>
    </row>
    <row r="21" spans="1:11" ht="18" x14ac:dyDescent="0.35">
      <c r="A21" s="12" t="s">
        <v>37</v>
      </c>
      <c r="B21" s="7"/>
      <c r="C21" s="5" t="s">
        <v>23</v>
      </c>
      <c r="D21" s="16">
        <f>F14-F15</f>
        <v>1.5129617555454651E-3</v>
      </c>
      <c r="E21" s="7"/>
      <c r="F21" s="7"/>
      <c r="G21" s="7"/>
      <c r="H21" s="21"/>
      <c r="I21" s="7"/>
      <c r="J21" s="7"/>
      <c r="K21" s="7"/>
    </row>
    <row r="22" spans="1:11" ht="18" x14ac:dyDescent="0.35">
      <c r="A22" s="12" t="s">
        <v>48</v>
      </c>
      <c r="B22" s="7"/>
      <c r="C22" s="5" t="s">
        <v>42</v>
      </c>
      <c r="D22" s="7"/>
      <c r="E22" s="7"/>
      <c r="F22" s="7"/>
      <c r="G22" s="7"/>
      <c r="H22" s="22" t="s">
        <v>43</v>
      </c>
      <c r="I22" s="7"/>
      <c r="J22" s="7"/>
      <c r="K22" s="7"/>
    </row>
    <row r="23" spans="1:11" ht="15.6" x14ac:dyDescent="0.3">
      <c r="A23" s="7"/>
      <c r="B23" s="7"/>
      <c r="C23" s="7"/>
      <c r="D23" s="7"/>
      <c r="E23" s="7"/>
      <c r="F23" s="7"/>
      <c r="G23" s="7"/>
      <c r="H23" s="22" t="s">
        <v>44</v>
      </c>
      <c r="I23" s="7"/>
      <c r="J23" s="7"/>
      <c r="K23" s="7"/>
    </row>
    <row r="24" spans="1:11" ht="15.6" x14ac:dyDescent="0.3">
      <c r="H24" s="22" t="s">
        <v>45</v>
      </c>
    </row>
    <row r="25" spans="1:11" ht="15.6" x14ac:dyDescent="0.3">
      <c r="H25" s="22" t="s">
        <v>47</v>
      </c>
    </row>
    <row r="26" spans="1:11" ht="15.6" x14ac:dyDescent="0.3">
      <c r="H26" s="2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Coleman</dc:creator>
  <cp:lastModifiedBy>17173</cp:lastModifiedBy>
  <dcterms:created xsi:type="dcterms:W3CDTF">2023-07-28T18:58:59Z</dcterms:created>
  <dcterms:modified xsi:type="dcterms:W3CDTF">2025-06-30T13:23:27Z</dcterms:modified>
</cp:coreProperties>
</file>