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hammadmukhtar/Downloads/"/>
    </mc:Choice>
  </mc:AlternateContent>
  <xr:revisionPtr revIDLastSave="0" documentId="13_ncr:1_{209BAC4F-1CAD-F442-BA14-E9EEBBB205D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" r:id="rId1"/>
    <sheet name="Juskeb EID" sheetId="4" r:id="rId2"/>
    <sheet name="Jasa EI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8" i="4" l="1"/>
  <c r="AD157" i="4"/>
  <c r="AD150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AC156" i="4" l="1"/>
  <c r="AB156" i="4"/>
  <c r="AA156" i="4"/>
  <c r="Z156" i="4"/>
  <c r="Y156" i="4"/>
  <c r="X156" i="4"/>
  <c r="W156" i="4"/>
  <c r="V156" i="4"/>
  <c r="U156" i="4"/>
  <c r="T156" i="4"/>
  <c r="S156" i="4"/>
  <c r="R156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AE138" i="4"/>
  <c r="AD138" i="4"/>
  <c r="AC138" i="4"/>
  <c r="AB138" i="4"/>
  <c r="AA138" i="4"/>
  <c r="Z138" i="4"/>
  <c r="Y138" i="4"/>
  <c r="X138" i="4"/>
  <c r="W138" i="4"/>
  <c r="V138" i="4"/>
  <c r="AF138" i="4" s="1"/>
  <c r="U138" i="4"/>
  <c r="T138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AF137" i="4" s="1"/>
  <c r="AE136" i="4"/>
  <c r="AD136" i="4"/>
  <c r="AC136" i="4"/>
  <c r="AB136" i="4"/>
  <c r="AA136" i="4"/>
  <c r="Z136" i="4"/>
  <c r="Y136" i="4"/>
  <c r="X136" i="4"/>
  <c r="AF136" i="4" s="1"/>
  <c r="W136" i="4"/>
  <c r="V136" i="4"/>
  <c r="U136" i="4"/>
  <c r="T136" i="4"/>
  <c r="AE135" i="4"/>
  <c r="AD135" i="4"/>
  <c r="AC135" i="4"/>
  <c r="AB135" i="4"/>
  <c r="AA135" i="4"/>
  <c r="Z135" i="4"/>
  <c r="Y135" i="4"/>
  <c r="X135" i="4"/>
  <c r="AF135" i="4" s="1"/>
  <c r="W135" i="4"/>
  <c r="V135" i="4"/>
  <c r="U135" i="4"/>
  <c r="T135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AF134" i="4" s="1"/>
  <c r="AE133" i="4"/>
  <c r="AD133" i="4"/>
  <c r="AC133" i="4"/>
  <c r="AB133" i="4"/>
  <c r="AA133" i="4"/>
  <c r="Z133" i="4"/>
  <c r="Y133" i="4"/>
  <c r="X133" i="4"/>
  <c r="AF133" i="4" s="1"/>
  <c r="W133" i="4"/>
  <c r="V133" i="4"/>
  <c r="U133" i="4"/>
  <c r="T133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AF132" i="4" s="1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AF131" i="4" s="1"/>
  <c r="AE130" i="4"/>
  <c r="AD130" i="4"/>
  <c r="AC130" i="4"/>
  <c r="AB130" i="4"/>
  <c r="AA130" i="4"/>
  <c r="Z130" i="4"/>
  <c r="Y130" i="4"/>
  <c r="X130" i="4"/>
  <c r="W130" i="4"/>
  <c r="V130" i="4"/>
  <c r="AF130" i="4" s="1"/>
  <c r="U130" i="4"/>
  <c r="T130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AF129" i="4" s="1"/>
  <c r="AE128" i="4"/>
  <c r="AD128" i="4"/>
  <c r="AC128" i="4"/>
  <c r="AB128" i="4"/>
  <c r="AA128" i="4"/>
  <c r="Z128" i="4"/>
  <c r="Y128" i="4"/>
  <c r="X128" i="4"/>
  <c r="AF128" i="4" s="1"/>
  <c r="W128" i="4"/>
  <c r="V128" i="4"/>
  <c r="U128" i="4"/>
  <c r="T128" i="4"/>
  <c r="AE127" i="4"/>
  <c r="AD127" i="4"/>
  <c r="AC127" i="4"/>
  <c r="AB127" i="4"/>
  <c r="AA127" i="4"/>
  <c r="Z127" i="4"/>
  <c r="Y127" i="4"/>
  <c r="X127" i="4"/>
  <c r="AF127" i="4" s="1"/>
  <c r="W127" i="4"/>
  <c r="V127" i="4"/>
  <c r="U127" i="4"/>
  <c r="T127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AF123" i="4" s="1"/>
  <c r="AE122" i="4"/>
  <c r="AD122" i="4"/>
  <c r="AC122" i="4"/>
  <c r="AB122" i="4"/>
  <c r="AA122" i="4"/>
  <c r="Z122" i="4"/>
  <c r="Y122" i="4"/>
  <c r="X122" i="4"/>
  <c r="W122" i="4"/>
  <c r="V122" i="4"/>
  <c r="AF122" i="4" s="1"/>
  <c r="U122" i="4"/>
  <c r="T122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AF121" i="4" s="1"/>
  <c r="AE120" i="4"/>
  <c r="AD120" i="4"/>
  <c r="AC120" i="4"/>
  <c r="AB120" i="4"/>
  <c r="AA120" i="4"/>
  <c r="Z120" i="4"/>
  <c r="Y120" i="4"/>
  <c r="X120" i="4"/>
  <c r="AF120" i="4" s="1"/>
  <c r="W120" i="4"/>
  <c r="V120" i="4"/>
  <c r="U120" i="4"/>
  <c r="T120" i="4"/>
  <c r="AE119" i="4"/>
  <c r="AD119" i="4"/>
  <c r="AC119" i="4"/>
  <c r="AB119" i="4"/>
  <c r="AA119" i="4"/>
  <c r="Z119" i="4"/>
  <c r="Y119" i="4"/>
  <c r="X119" i="4"/>
  <c r="AF119" i="4" s="1"/>
  <c r="W119" i="4"/>
  <c r="V119" i="4"/>
  <c r="U119" i="4"/>
  <c r="T119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AF115" i="4" s="1"/>
  <c r="AE114" i="4"/>
  <c r="AD114" i="4"/>
  <c r="AC114" i="4"/>
  <c r="AB114" i="4"/>
  <c r="AA114" i="4"/>
  <c r="Z114" i="4"/>
  <c r="Y114" i="4"/>
  <c r="X114" i="4"/>
  <c r="W114" i="4"/>
  <c r="V114" i="4"/>
  <c r="AF114" i="4" s="1"/>
  <c r="U114" i="4"/>
  <c r="T114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AF113" i="4" s="1"/>
  <c r="AE112" i="4"/>
  <c r="AD112" i="4"/>
  <c r="AC112" i="4"/>
  <c r="AB112" i="4"/>
  <c r="AA112" i="4"/>
  <c r="Z112" i="4"/>
  <c r="Y112" i="4"/>
  <c r="X112" i="4"/>
  <c r="AF112" i="4" s="1"/>
  <c r="W112" i="4"/>
  <c r="V112" i="4"/>
  <c r="U112" i="4"/>
  <c r="T112" i="4"/>
  <c r="AE111" i="4"/>
  <c r="AD111" i="4"/>
  <c r="AC111" i="4"/>
  <c r="AB111" i="4"/>
  <c r="AA111" i="4"/>
  <c r="Z111" i="4"/>
  <c r="Y111" i="4"/>
  <c r="X111" i="4"/>
  <c r="AF111" i="4" s="1"/>
  <c r="W111" i="4"/>
  <c r="V111" i="4"/>
  <c r="U111" i="4"/>
  <c r="T111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AF110" i="4" s="1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AF107" i="4" s="1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AF105" i="4" s="1"/>
  <c r="AE104" i="4"/>
  <c r="AD104" i="4"/>
  <c r="AC104" i="4"/>
  <c r="AB104" i="4"/>
  <c r="AA104" i="4"/>
  <c r="Z104" i="4"/>
  <c r="Y104" i="4"/>
  <c r="X104" i="4"/>
  <c r="AF104" i="4" s="1"/>
  <c r="W104" i="4"/>
  <c r="V104" i="4"/>
  <c r="U104" i="4"/>
  <c r="T104" i="4"/>
  <c r="AE103" i="4"/>
  <c r="AD103" i="4"/>
  <c r="AC103" i="4"/>
  <c r="AB103" i="4"/>
  <c r="AA103" i="4"/>
  <c r="Z103" i="4"/>
  <c r="Y103" i="4"/>
  <c r="X103" i="4"/>
  <c r="AF103" i="4" s="1"/>
  <c r="W103" i="4"/>
  <c r="V103" i="4"/>
  <c r="U103" i="4"/>
  <c r="T103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AE101" i="4"/>
  <c r="AD101" i="4"/>
  <c r="AC101" i="4"/>
  <c r="AB101" i="4"/>
  <c r="AA101" i="4"/>
  <c r="Z101" i="4"/>
  <c r="Y101" i="4"/>
  <c r="X101" i="4"/>
  <c r="AF101" i="4" s="1"/>
  <c r="W101" i="4"/>
  <c r="V101" i="4"/>
  <c r="U101" i="4"/>
  <c r="T101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AE99" i="4"/>
  <c r="AD99" i="4"/>
  <c r="AC99" i="4"/>
  <c r="AB99" i="4"/>
  <c r="AA99" i="4"/>
  <c r="Z99" i="4"/>
  <c r="Y99" i="4"/>
  <c r="X99" i="4"/>
  <c r="W99" i="4"/>
  <c r="V99" i="4"/>
  <c r="U99" i="4"/>
  <c r="T99" i="4"/>
  <c r="AF99" i="4" s="1"/>
  <c r="AE98" i="4"/>
  <c r="AD98" i="4"/>
  <c r="AC98" i="4"/>
  <c r="AB98" i="4"/>
  <c r="AA98" i="4"/>
  <c r="Z98" i="4"/>
  <c r="Y98" i="4"/>
  <c r="X98" i="4"/>
  <c r="W98" i="4"/>
  <c r="V98" i="4"/>
  <c r="U98" i="4"/>
  <c r="T98" i="4"/>
  <c r="AE97" i="4"/>
  <c r="AD97" i="4"/>
  <c r="AC97" i="4"/>
  <c r="AB97" i="4"/>
  <c r="AA97" i="4"/>
  <c r="Z97" i="4"/>
  <c r="Y97" i="4"/>
  <c r="X97" i="4"/>
  <c r="W97" i="4"/>
  <c r="V97" i="4"/>
  <c r="U97" i="4"/>
  <c r="T97" i="4"/>
  <c r="AF97" i="4" s="1"/>
  <c r="AE96" i="4"/>
  <c r="AD96" i="4"/>
  <c r="AC96" i="4"/>
  <c r="AB96" i="4"/>
  <c r="AA96" i="4"/>
  <c r="Z96" i="4"/>
  <c r="Y96" i="4"/>
  <c r="X96" i="4"/>
  <c r="AF96" i="4" s="1"/>
  <c r="W96" i="4"/>
  <c r="V96" i="4"/>
  <c r="U96" i="4"/>
  <c r="T96" i="4"/>
  <c r="AE95" i="4"/>
  <c r="AD95" i="4"/>
  <c r="AC95" i="4"/>
  <c r="AB95" i="4"/>
  <c r="AA95" i="4"/>
  <c r="Z95" i="4"/>
  <c r="Y95" i="4"/>
  <c r="X95" i="4"/>
  <c r="AF95" i="4" s="1"/>
  <c r="W95" i="4"/>
  <c r="V95" i="4"/>
  <c r="U95" i="4"/>
  <c r="T95" i="4"/>
  <c r="AE94" i="4"/>
  <c r="AD94" i="4"/>
  <c r="AC94" i="4"/>
  <c r="AB94" i="4"/>
  <c r="AA94" i="4"/>
  <c r="Z94" i="4"/>
  <c r="Y94" i="4"/>
  <c r="X94" i="4"/>
  <c r="W94" i="4"/>
  <c r="V94" i="4"/>
  <c r="U94" i="4"/>
  <c r="T94" i="4"/>
  <c r="AF94" i="4" s="1"/>
  <c r="AE93" i="4"/>
  <c r="AD93" i="4"/>
  <c r="AC93" i="4"/>
  <c r="AB93" i="4"/>
  <c r="AA93" i="4"/>
  <c r="Z93" i="4"/>
  <c r="Y93" i="4"/>
  <c r="X93" i="4"/>
  <c r="AF93" i="4" s="1"/>
  <c r="W93" i="4"/>
  <c r="V93" i="4"/>
  <c r="U93" i="4"/>
  <c r="T93" i="4"/>
  <c r="AE92" i="4"/>
  <c r="AD92" i="4"/>
  <c r="AC92" i="4"/>
  <c r="AB92" i="4"/>
  <c r="AA92" i="4"/>
  <c r="Z92" i="4"/>
  <c r="Y92" i="4"/>
  <c r="X92" i="4"/>
  <c r="W92" i="4"/>
  <c r="V92" i="4"/>
  <c r="U92" i="4"/>
  <c r="T92" i="4"/>
  <c r="AF92" i="4" s="1"/>
  <c r="AE91" i="4"/>
  <c r="AD91" i="4"/>
  <c r="AC91" i="4"/>
  <c r="AB91" i="4"/>
  <c r="AA91" i="4"/>
  <c r="Z91" i="4"/>
  <c r="Y91" i="4"/>
  <c r="X91" i="4"/>
  <c r="W91" i="4"/>
  <c r="V91" i="4"/>
  <c r="U91" i="4"/>
  <c r="T91" i="4"/>
  <c r="AF91" i="4" s="1"/>
  <c r="AE90" i="4"/>
  <c r="AD90" i="4"/>
  <c r="AC90" i="4"/>
  <c r="AB90" i="4"/>
  <c r="AA90" i="4"/>
  <c r="Z90" i="4"/>
  <c r="Y90" i="4"/>
  <c r="X90" i="4"/>
  <c r="W90" i="4"/>
  <c r="V90" i="4"/>
  <c r="U90" i="4"/>
  <c r="T90" i="4"/>
  <c r="AE89" i="4"/>
  <c r="AD89" i="4"/>
  <c r="AC89" i="4"/>
  <c r="AB89" i="4"/>
  <c r="AA89" i="4"/>
  <c r="Z89" i="4"/>
  <c r="Y89" i="4"/>
  <c r="X89" i="4"/>
  <c r="W89" i="4"/>
  <c r="V89" i="4"/>
  <c r="U89" i="4"/>
  <c r="T89" i="4"/>
  <c r="AE88" i="4"/>
  <c r="AD88" i="4"/>
  <c r="AC88" i="4"/>
  <c r="AB88" i="4"/>
  <c r="AA88" i="4"/>
  <c r="Z88" i="4"/>
  <c r="Y88" i="4"/>
  <c r="X88" i="4"/>
  <c r="W88" i="4"/>
  <c r="V88" i="4"/>
  <c r="U88" i="4"/>
  <c r="T88" i="4"/>
  <c r="AE87" i="4"/>
  <c r="AD87" i="4"/>
  <c r="AC87" i="4"/>
  <c r="AB87" i="4"/>
  <c r="AA87" i="4"/>
  <c r="Z87" i="4"/>
  <c r="Y87" i="4"/>
  <c r="X87" i="4"/>
  <c r="AF87" i="4" s="1"/>
  <c r="W87" i="4"/>
  <c r="V87" i="4"/>
  <c r="U87" i="4"/>
  <c r="T87" i="4"/>
  <c r="AE86" i="4"/>
  <c r="AD86" i="4"/>
  <c r="AC86" i="4"/>
  <c r="AB86" i="4"/>
  <c r="AA86" i="4"/>
  <c r="Z86" i="4"/>
  <c r="Y86" i="4"/>
  <c r="X86" i="4"/>
  <c r="W86" i="4"/>
  <c r="V86" i="4"/>
  <c r="U86" i="4"/>
  <c r="T86" i="4"/>
  <c r="AF86" i="4" s="1"/>
  <c r="AE85" i="4"/>
  <c r="AD85" i="4"/>
  <c r="AC85" i="4"/>
  <c r="AB85" i="4"/>
  <c r="AA85" i="4"/>
  <c r="Z85" i="4"/>
  <c r="Y85" i="4"/>
  <c r="X85" i="4"/>
  <c r="AF85" i="4" s="1"/>
  <c r="W85" i="4"/>
  <c r="V85" i="4"/>
  <c r="U85" i="4"/>
  <c r="T85" i="4"/>
  <c r="AE84" i="4"/>
  <c r="AD84" i="4"/>
  <c r="AC84" i="4"/>
  <c r="AB84" i="4"/>
  <c r="AA84" i="4"/>
  <c r="Z84" i="4"/>
  <c r="Y84" i="4"/>
  <c r="X84" i="4"/>
  <c r="W84" i="4"/>
  <c r="V84" i="4"/>
  <c r="U84" i="4"/>
  <c r="T84" i="4"/>
  <c r="AF84" i="4" s="1"/>
  <c r="AE83" i="4"/>
  <c r="AD83" i="4"/>
  <c r="AC83" i="4"/>
  <c r="AB83" i="4"/>
  <c r="AA83" i="4"/>
  <c r="Z83" i="4"/>
  <c r="Y83" i="4"/>
  <c r="X83" i="4"/>
  <c r="W83" i="4"/>
  <c r="V83" i="4"/>
  <c r="U83" i="4"/>
  <c r="T83" i="4"/>
  <c r="AF83" i="4" s="1"/>
  <c r="AE82" i="4"/>
  <c r="AD82" i="4"/>
  <c r="AC82" i="4"/>
  <c r="AB82" i="4"/>
  <c r="AA82" i="4"/>
  <c r="Z82" i="4"/>
  <c r="Y82" i="4"/>
  <c r="X82" i="4"/>
  <c r="W82" i="4"/>
  <c r="V82" i="4"/>
  <c r="U82" i="4"/>
  <c r="T82" i="4"/>
  <c r="AE81" i="4"/>
  <c r="AD81" i="4"/>
  <c r="AC81" i="4"/>
  <c r="AB81" i="4"/>
  <c r="AA81" i="4"/>
  <c r="Z81" i="4"/>
  <c r="Y81" i="4"/>
  <c r="X81" i="4"/>
  <c r="W81" i="4"/>
  <c r="V81" i="4"/>
  <c r="U81" i="4"/>
  <c r="T81" i="4"/>
  <c r="AE80" i="4"/>
  <c r="AD80" i="4"/>
  <c r="AC80" i="4"/>
  <c r="AB80" i="4"/>
  <c r="AA80" i="4"/>
  <c r="Z80" i="4"/>
  <c r="Y80" i="4"/>
  <c r="X80" i="4"/>
  <c r="W80" i="4"/>
  <c r="V80" i="4"/>
  <c r="U80" i="4"/>
  <c r="T80" i="4"/>
  <c r="AE79" i="4"/>
  <c r="AD79" i="4"/>
  <c r="AC79" i="4"/>
  <c r="AB79" i="4"/>
  <c r="AA79" i="4"/>
  <c r="Z79" i="4"/>
  <c r="Y79" i="4"/>
  <c r="X79" i="4"/>
  <c r="AF79" i="4" s="1"/>
  <c r="W79" i="4"/>
  <c r="V79" i="4"/>
  <c r="U79" i="4"/>
  <c r="T79" i="4"/>
  <c r="AE78" i="4"/>
  <c r="AD78" i="4"/>
  <c r="AC78" i="4"/>
  <c r="AB78" i="4"/>
  <c r="AA78" i="4"/>
  <c r="Z78" i="4"/>
  <c r="Y78" i="4"/>
  <c r="X78" i="4"/>
  <c r="W78" i="4"/>
  <c r="V78" i="4"/>
  <c r="U78" i="4"/>
  <c r="T78" i="4"/>
  <c r="AF78" i="4" s="1"/>
  <c r="AE77" i="4"/>
  <c r="AD77" i="4"/>
  <c r="AC77" i="4"/>
  <c r="AB77" i="4"/>
  <c r="AA77" i="4"/>
  <c r="Z77" i="4"/>
  <c r="Y77" i="4"/>
  <c r="X77" i="4"/>
  <c r="AF77" i="4" s="1"/>
  <c r="W77" i="4"/>
  <c r="V77" i="4"/>
  <c r="U77" i="4"/>
  <c r="T77" i="4"/>
  <c r="AE76" i="4"/>
  <c r="AD76" i="4"/>
  <c r="AC76" i="4"/>
  <c r="AB76" i="4"/>
  <c r="AA76" i="4"/>
  <c r="Z76" i="4"/>
  <c r="Y76" i="4"/>
  <c r="X76" i="4"/>
  <c r="W76" i="4"/>
  <c r="V76" i="4"/>
  <c r="U76" i="4"/>
  <c r="T76" i="4"/>
  <c r="AF76" i="4" s="1"/>
  <c r="AE75" i="4"/>
  <c r="AD75" i="4"/>
  <c r="AC75" i="4"/>
  <c r="AB75" i="4"/>
  <c r="AA75" i="4"/>
  <c r="Z75" i="4"/>
  <c r="Y75" i="4"/>
  <c r="X75" i="4"/>
  <c r="W75" i="4"/>
  <c r="V75" i="4"/>
  <c r="U75" i="4"/>
  <c r="T75" i="4"/>
  <c r="AF75" i="4" s="1"/>
  <c r="AE74" i="4"/>
  <c r="AD74" i="4"/>
  <c r="AC74" i="4"/>
  <c r="AB74" i="4"/>
  <c r="AA74" i="4"/>
  <c r="Z74" i="4"/>
  <c r="Y74" i="4"/>
  <c r="X74" i="4"/>
  <c r="W74" i="4"/>
  <c r="V74" i="4"/>
  <c r="AF74" i="4" s="1"/>
  <c r="U74" i="4"/>
  <c r="T74" i="4"/>
  <c r="AE73" i="4"/>
  <c r="AD73" i="4"/>
  <c r="AC73" i="4"/>
  <c r="AB73" i="4"/>
  <c r="AA73" i="4"/>
  <c r="Z73" i="4"/>
  <c r="Y73" i="4"/>
  <c r="X73" i="4"/>
  <c r="W73" i="4"/>
  <c r="V73" i="4"/>
  <c r="U73" i="4"/>
  <c r="T73" i="4"/>
  <c r="AE72" i="4"/>
  <c r="AD72" i="4"/>
  <c r="AC72" i="4"/>
  <c r="AB72" i="4"/>
  <c r="AA72" i="4"/>
  <c r="Z72" i="4"/>
  <c r="Y72" i="4"/>
  <c r="X72" i="4"/>
  <c r="W72" i="4"/>
  <c r="V72" i="4"/>
  <c r="U72" i="4"/>
  <c r="T72" i="4"/>
  <c r="AF72" i="4" s="1"/>
  <c r="AE71" i="4"/>
  <c r="AD71" i="4"/>
  <c r="AC71" i="4"/>
  <c r="AB71" i="4"/>
  <c r="AA71" i="4"/>
  <c r="Z71" i="4"/>
  <c r="Y71" i="4"/>
  <c r="X71" i="4"/>
  <c r="AF71" i="4" s="1"/>
  <c r="W71" i="4"/>
  <c r="V71" i="4"/>
  <c r="U71" i="4"/>
  <c r="T71" i="4"/>
  <c r="AE70" i="4"/>
  <c r="AD70" i="4"/>
  <c r="AC70" i="4"/>
  <c r="AB70" i="4"/>
  <c r="AA70" i="4"/>
  <c r="Z70" i="4"/>
  <c r="Y70" i="4"/>
  <c r="X70" i="4"/>
  <c r="W70" i="4"/>
  <c r="V70" i="4"/>
  <c r="U70" i="4"/>
  <c r="T70" i="4"/>
  <c r="AE69" i="4"/>
  <c r="AD69" i="4"/>
  <c r="AC69" i="4"/>
  <c r="AB69" i="4"/>
  <c r="AA69" i="4"/>
  <c r="Z69" i="4"/>
  <c r="Y69" i="4"/>
  <c r="X69" i="4"/>
  <c r="AF69" i="4" s="1"/>
  <c r="W69" i="4"/>
  <c r="V69" i="4"/>
  <c r="U69" i="4"/>
  <c r="T69" i="4"/>
  <c r="AE68" i="4"/>
  <c r="AD68" i="4"/>
  <c r="AC68" i="4"/>
  <c r="AB68" i="4"/>
  <c r="AA68" i="4"/>
  <c r="Z68" i="4"/>
  <c r="Y68" i="4"/>
  <c r="X68" i="4"/>
  <c r="W68" i="4"/>
  <c r="AF68" i="4" s="1"/>
  <c r="V68" i="4"/>
  <c r="U68" i="4"/>
  <c r="T68" i="4"/>
  <c r="AE67" i="4"/>
  <c r="AD67" i="4"/>
  <c r="AC67" i="4"/>
  <c r="AB67" i="4"/>
  <c r="AA67" i="4"/>
  <c r="Z67" i="4"/>
  <c r="Y67" i="4"/>
  <c r="X67" i="4"/>
  <c r="W67" i="4"/>
  <c r="V67" i="4"/>
  <c r="U67" i="4"/>
  <c r="T67" i="4"/>
  <c r="AF67" i="4" s="1"/>
  <c r="AE66" i="4"/>
  <c r="AD66" i="4"/>
  <c r="AC66" i="4"/>
  <c r="AB66" i="4"/>
  <c r="AA66" i="4"/>
  <c r="Z66" i="4"/>
  <c r="Y66" i="4"/>
  <c r="X66" i="4"/>
  <c r="W66" i="4"/>
  <c r="V66" i="4"/>
  <c r="AF66" i="4" s="1"/>
  <c r="U66" i="4"/>
  <c r="T66" i="4"/>
  <c r="AE65" i="4"/>
  <c r="AD65" i="4"/>
  <c r="AC65" i="4"/>
  <c r="AB65" i="4"/>
  <c r="AA65" i="4"/>
  <c r="Z65" i="4"/>
  <c r="Y65" i="4"/>
  <c r="X65" i="4"/>
  <c r="W65" i="4"/>
  <c r="V65" i="4"/>
  <c r="U65" i="4"/>
  <c r="T65" i="4"/>
  <c r="AF65" i="4" s="1"/>
  <c r="AE64" i="4"/>
  <c r="AD64" i="4"/>
  <c r="AC64" i="4"/>
  <c r="AB64" i="4"/>
  <c r="AA64" i="4"/>
  <c r="Z64" i="4"/>
  <c r="Y64" i="4"/>
  <c r="X64" i="4"/>
  <c r="W64" i="4"/>
  <c r="V64" i="4"/>
  <c r="U64" i="4"/>
  <c r="T64" i="4"/>
  <c r="AF64" i="4" s="1"/>
  <c r="AE63" i="4"/>
  <c r="AD63" i="4"/>
  <c r="AC63" i="4"/>
  <c r="AB63" i="4"/>
  <c r="AA63" i="4"/>
  <c r="Z63" i="4"/>
  <c r="Y63" i="4"/>
  <c r="X63" i="4"/>
  <c r="AF63" i="4" s="1"/>
  <c r="W63" i="4"/>
  <c r="V63" i="4"/>
  <c r="U63" i="4"/>
  <c r="T63" i="4"/>
  <c r="AE62" i="4"/>
  <c r="AD62" i="4"/>
  <c r="AC62" i="4"/>
  <c r="AB62" i="4"/>
  <c r="AA62" i="4"/>
  <c r="Z62" i="4"/>
  <c r="Y62" i="4"/>
  <c r="X62" i="4"/>
  <c r="W62" i="4"/>
  <c r="V62" i="4"/>
  <c r="U62" i="4"/>
  <c r="T62" i="4"/>
  <c r="AE61" i="4"/>
  <c r="AD61" i="4"/>
  <c r="AC61" i="4"/>
  <c r="AB61" i="4"/>
  <c r="AA61" i="4"/>
  <c r="Z61" i="4"/>
  <c r="Y61" i="4"/>
  <c r="X61" i="4"/>
  <c r="W61" i="4"/>
  <c r="V61" i="4"/>
  <c r="U61" i="4"/>
  <c r="T61" i="4"/>
  <c r="AE60" i="4"/>
  <c r="AD60" i="4"/>
  <c r="AC60" i="4"/>
  <c r="AB60" i="4"/>
  <c r="AA60" i="4"/>
  <c r="Z60" i="4"/>
  <c r="Y60" i="4"/>
  <c r="X60" i="4"/>
  <c r="W60" i="4"/>
  <c r="AF60" i="4" s="1"/>
  <c r="V60" i="4"/>
  <c r="U60" i="4"/>
  <c r="T60" i="4"/>
  <c r="AE59" i="4"/>
  <c r="AD59" i="4"/>
  <c r="AC59" i="4"/>
  <c r="AB59" i="4"/>
  <c r="AA59" i="4"/>
  <c r="Z59" i="4"/>
  <c r="Y59" i="4"/>
  <c r="X59" i="4"/>
  <c r="W59" i="4"/>
  <c r="V59" i="4"/>
  <c r="U59" i="4"/>
  <c r="T59" i="4"/>
  <c r="AF59" i="4" s="1"/>
  <c r="AE58" i="4"/>
  <c r="AD58" i="4"/>
  <c r="AC58" i="4"/>
  <c r="AB58" i="4"/>
  <c r="AA58" i="4"/>
  <c r="Z58" i="4"/>
  <c r="Y58" i="4"/>
  <c r="X58" i="4"/>
  <c r="W58" i="4"/>
  <c r="V58" i="4"/>
  <c r="AF58" i="4" s="1"/>
  <c r="U58" i="4"/>
  <c r="T58" i="4"/>
  <c r="AE57" i="4"/>
  <c r="AD57" i="4"/>
  <c r="AC57" i="4"/>
  <c r="AB57" i="4"/>
  <c r="AA57" i="4"/>
  <c r="Z57" i="4"/>
  <c r="Y57" i="4"/>
  <c r="X57" i="4"/>
  <c r="W57" i="4"/>
  <c r="V57" i="4"/>
  <c r="U57" i="4"/>
  <c r="T57" i="4"/>
  <c r="AF57" i="4" s="1"/>
  <c r="AE56" i="4"/>
  <c r="AD56" i="4"/>
  <c r="AC56" i="4"/>
  <c r="AB56" i="4"/>
  <c r="AA56" i="4"/>
  <c r="Z56" i="4"/>
  <c r="Y56" i="4"/>
  <c r="X56" i="4"/>
  <c r="W56" i="4"/>
  <c r="V56" i="4"/>
  <c r="U56" i="4"/>
  <c r="T56" i="4"/>
  <c r="AF56" i="4" s="1"/>
  <c r="AE55" i="4"/>
  <c r="AD55" i="4"/>
  <c r="AC55" i="4"/>
  <c r="AB55" i="4"/>
  <c r="AA55" i="4"/>
  <c r="Z55" i="4"/>
  <c r="Y55" i="4"/>
  <c r="X55" i="4"/>
  <c r="AF55" i="4" s="1"/>
  <c r="W55" i="4"/>
  <c r="V55" i="4"/>
  <c r="U55" i="4"/>
  <c r="T55" i="4"/>
  <c r="AE54" i="4"/>
  <c r="AD54" i="4"/>
  <c r="AC54" i="4"/>
  <c r="AB54" i="4"/>
  <c r="AA54" i="4"/>
  <c r="Z54" i="4"/>
  <c r="Y54" i="4"/>
  <c r="X54" i="4"/>
  <c r="W54" i="4"/>
  <c r="V54" i="4"/>
  <c r="U54" i="4"/>
  <c r="T54" i="4"/>
  <c r="AE53" i="4"/>
  <c r="AD53" i="4"/>
  <c r="AC53" i="4"/>
  <c r="AB53" i="4"/>
  <c r="AA53" i="4"/>
  <c r="Z53" i="4"/>
  <c r="Y53" i="4"/>
  <c r="X53" i="4"/>
  <c r="W53" i="4"/>
  <c r="V53" i="4"/>
  <c r="U53" i="4"/>
  <c r="T53" i="4"/>
  <c r="AE52" i="4"/>
  <c r="AD52" i="4"/>
  <c r="AC52" i="4"/>
  <c r="AB52" i="4"/>
  <c r="AA52" i="4"/>
  <c r="Z52" i="4"/>
  <c r="Y52" i="4"/>
  <c r="X52" i="4"/>
  <c r="W52" i="4"/>
  <c r="AF52" i="4" s="1"/>
  <c r="V52" i="4"/>
  <c r="U52" i="4"/>
  <c r="T52" i="4"/>
  <c r="AE51" i="4"/>
  <c r="AD51" i="4"/>
  <c r="AC51" i="4"/>
  <c r="AB51" i="4"/>
  <c r="AA51" i="4"/>
  <c r="Z51" i="4"/>
  <c r="Y51" i="4"/>
  <c r="X51" i="4"/>
  <c r="W51" i="4"/>
  <c r="V51" i="4"/>
  <c r="U51" i="4"/>
  <c r="T51" i="4"/>
  <c r="AF51" i="4" s="1"/>
  <c r="AE50" i="4"/>
  <c r="AD50" i="4"/>
  <c r="AC50" i="4"/>
  <c r="AB50" i="4"/>
  <c r="AA50" i="4"/>
  <c r="Z50" i="4"/>
  <c r="Y50" i="4"/>
  <c r="X50" i="4"/>
  <c r="W50" i="4"/>
  <c r="V50" i="4"/>
  <c r="AF50" i="4" s="1"/>
  <c r="U50" i="4"/>
  <c r="T50" i="4"/>
  <c r="AE49" i="4"/>
  <c r="AD49" i="4"/>
  <c r="AC49" i="4"/>
  <c r="AB49" i="4"/>
  <c r="AA49" i="4"/>
  <c r="Z49" i="4"/>
  <c r="Y49" i="4"/>
  <c r="X49" i="4"/>
  <c r="W49" i="4"/>
  <c r="V49" i="4"/>
  <c r="U49" i="4"/>
  <c r="T49" i="4"/>
  <c r="AF49" i="4" s="1"/>
  <c r="AE48" i="4"/>
  <c r="AD48" i="4"/>
  <c r="AC48" i="4"/>
  <c r="AB48" i="4"/>
  <c r="AA48" i="4"/>
  <c r="Z48" i="4"/>
  <c r="Y48" i="4"/>
  <c r="X48" i="4"/>
  <c r="W48" i="4"/>
  <c r="V48" i="4"/>
  <c r="U48" i="4"/>
  <c r="T48" i="4"/>
  <c r="AE47" i="4"/>
  <c r="AD47" i="4"/>
  <c r="AC47" i="4"/>
  <c r="AB47" i="4"/>
  <c r="AA47" i="4"/>
  <c r="Z47" i="4"/>
  <c r="Y47" i="4"/>
  <c r="X47" i="4"/>
  <c r="AF47" i="4" s="1"/>
  <c r="W47" i="4"/>
  <c r="V47" i="4"/>
  <c r="U47" i="4"/>
  <c r="T47" i="4"/>
  <c r="AE46" i="4"/>
  <c r="AD46" i="4"/>
  <c r="AC46" i="4"/>
  <c r="AB46" i="4"/>
  <c r="AA46" i="4"/>
  <c r="Z46" i="4"/>
  <c r="Y46" i="4"/>
  <c r="X46" i="4"/>
  <c r="W46" i="4"/>
  <c r="V46" i="4"/>
  <c r="U46" i="4"/>
  <c r="T46" i="4"/>
  <c r="AF46" i="4" s="1"/>
  <c r="AE45" i="4"/>
  <c r="AD45" i="4"/>
  <c r="AC45" i="4"/>
  <c r="AB45" i="4"/>
  <c r="AA45" i="4"/>
  <c r="Z45" i="4"/>
  <c r="Y45" i="4"/>
  <c r="X45" i="4"/>
  <c r="W45" i="4"/>
  <c r="V45" i="4"/>
  <c r="U45" i="4"/>
  <c r="T45" i="4"/>
  <c r="AE44" i="4"/>
  <c r="AD44" i="4"/>
  <c r="AC44" i="4"/>
  <c r="AB44" i="4"/>
  <c r="AA44" i="4"/>
  <c r="Z44" i="4"/>
  <c r="Y44" i="4"/>
  <c r="X44" i="4"/>
  <c r="W44" i="4"/>
  <c r="AF44" i="4" s="1"/>
  <c r="V44" i="4"/>
  <c r="U44" i="4"/>
  <c r="T44" i="4"/>
  <c r="AE43" i="4"/>
  <c r="AD43" i="4"/>
  <c r="AC43" i="4"/>
  <c r="AB43" i="4"/>
  <c r="AA43" i="4"/>
  <c r="Z43" i="4"/>
  <c r="Y43" i="4"/>
  <c r="X43" i="4"/>
  <c r="W43" i="4"/>
  <c r="V43" i="4"/>
  <c r="U43" i="4"/>
  <c r="T43" i="4"/>
  <c r="AF43" i="4" s="1"/>
  <c r="AE42" i="4"/>
  <c r="AD42" i="4"/>
  <c r="AC42" i="4"/>
  <c r="AB42" i="4"/>
  <c r="AA42" i="4"/>
  <c r="Z42" i="4"/>
  <c r="Y42" i="4"/>
  <c r="X42" i="4"/>
  <c r="W42" i="4"/>
  <c r="V42" i="4"/>
  <c r="U42" i="4"/>
  <c r="T42" i="4"/>
  <c r="AE41" i="4"/>
  <c r="AD41" i="4"/>
  <c r="AC41" i="4"/>
  <c r="AB41" i="4"/>
  <c r="AA41" i="4"/>
  <c r="Z41" i="4"/>
  <c r="Y41" i="4"/>
  <c r="X41" i="4"/>
  <c r="W41" i="4"/>
  <c r="V41" i="4"/>
  <c r="U41" i="4"/>
  <c r="T41" i="4"/>
  <c r="AF41" i="4" s="1"/>
  <c r="AE40" i="4"/>
  <c r="AD40" i="4"/>
  <c r="AC40" i="4"/>
  <c r="AB40" i="4"/>
  <c r="AA40" i="4"/>
  <c r="Z40" i="4"/>
  <c r="Y40" i="4"/>
  <c r="X40" i="4"/>
  <c r="W40" i="4"/>
  <c r="V40" i="4"/>
  <c r="U40" i="4"/>
  <c r="T40" i="4"/>
  <c r="AE39" i="4"/>
  <c r="AD39" i="4"/>
  <c r="AC39" i="4"/>
  <c r="AB39" i="4"/>
  <c r="AA39" i="4"/>
  <c r="Z39" i="4"/>
  <c r="Y39" i="4"/>
  <c r="X39" i="4"/>
  <c r="AF39" i="4" s="1"/>
  <c r="W39" i="4"/>
  <c r="V39" i="4"/>
  <c r="U39" i="4"/>
  <c r="T39" i="4"/>
  <c r="AE38" i="4"/>
  <c r="AD38" i="4"/>
  <c r="AC38" i="4"/>
  <c r="AB38" i="4"/>
  <c r="AA38" i="4"/>
  <c r="Z38" i="4"/>
  <c r="Y38" i="4"/>
  <c r="X38" i="4"/>
  <c r="W38" i="4"/>
  <c r="V38" i="4"/>
  <c r="U38" i="4"/>
  <c r="T38" i="4"/>
  <c r="AF38" i="4" s="1"/>
  <c r="AE37" i="4"/>
  <c r="AD37" i="4"/>
  <c r="AC37" i="4"/>
  <c r="AB37" i="4"/>
  <c r="AA37" i="4"/>
  <c r="Z37" i="4"/>
  <c r="Y37" i="4"/>
  <c r="X37" i="4"/>
  <c r="AF37" i="4" s="1"/>
  <c r="W37" i="4"/>
  <c r="V37" i="4"/>
  <c r="U37" i="4"/>
  <c r="T37" i="4"/>
  <c r="AE36" i="4"/>
  <c r="AD36" i="4"/>
  <c r="AC36" i="4"/>
  <c r="AB36" i="4"/>
  <c r="AA36" i="4"/>
  <c r="Z36" i="4"/>
  <c r="Y36" i="4"/>
  <c r="X36" i="4"/>
  <c r="W36" i="4"/>
  <c r="AF36" i="4" s="1"/>
  <c r="V36" i="4"/>
  <c r="U36" i="4"/>
  <c r="T36" i="4"/>
  <c r="AE35" i="4"/>
  <c r="AD35" i="4"/>
  <c r="AC35" i="4"/>
  <c r="AB35" i="4"/>
  <c r="AA35" i="4"/>
  <c r="Z35" i="4"/>
  <c r="Y35" i="4"/>
  <c r="X35" i="4"/>
  <c r="W35" i="4"/>
  <c r="V35" i="4"/>
  <c r="U35" i="4"/>
  <c r="T35" i="4"/>
  <c r="AF35" i="4" s="1"/>
  <c r="AE34" i="4"/>
  <c r="AD34" i="4"/>
  <c r="AC34" i="4"/>
  <c r="AB34" i="4"/>
  <c r="AA34" i="4"/>
  <c r="Z34" i="4"/>
  <c r="Y34" i="4"/>
  <c r="X34" i="4"/>
  <c r="W34" i="4"/>
  <c r="V34" i="4"/>
  <c r="U34" i="4"/>
  <c r="T34" i="4"/>
  <c r="AE33" i="4"/>
  <c r="AD33" i="4"/>
  <c r="AC33" i="4"/>
  <c r="AB33" i="4"/>
  <c r="AA33" i="4"/>
  <c r="Z33" i="4"/>
  <c r="Y33" i="4"/>
  <c r="X33" i="4"/>
  <c r="W33" i="4"/>
  <c r="V33" i="4"/>
  <c r="U33" i="4"/>
  <c r="T33" i="4"/>
  <c r="AF33" i="4" s="1"/>
  <c r="AE32" i="4"/>
  <c r="AD32" i="4"/>
  <c r="AC32" i="4"/>
  <c r="AB32" i="4"/>
  <c r="AA32" i="4"/>
  <c r="Z32" i="4"/>
  <c r="Y32" i="4"/>
  <c r="X32" i="4"/>
  <c r="W32" i="4"/>
  <c r="V32" i="4"/>
  <c r="U32" i="4"/>
  <c r="T32" i="4"/>
  <c r="AE31" i="4"/>
  <c r="AD31" i="4"/>
  <c r="AC31" i="4"/>
  <c r="AB31" i="4"/>
  <c r="AA31" i="4"/>
  <c r="Z31" i="4"/>
  <c r="Y31" i="4"/>
  <c r="X31" i="4"/>
  <c r="AF31" i="4" s="1"/>
  <c r="W31" i="4"/>
  <c r="V31" i="4"/>
  <c r="U31" i="4"/>
  <c r="T31" i="4"/>
  <c r="AE30" i="4"/>
  <c r="AD30" i="4"/>
  <c r="AC30" i="4"/>
  <c r="AB30" i="4"/>
  <c r="AA30" i="4"/>
  <c r="Z30" i="4"/>
  <c r="Y30" i="4"/>
  <c r="X30" i="4"/>
  <c r="W30" i="4"/>
  <c r="V30" i="4"/>
  <c r="U30" i="4"/>
  <c r="T30" i="4"/>
  <c r="AF30" i="4" s="1"/>
  <c r="AE29" i="4"/>
  <c r="AD29" i="4"/>
  <c r="AC29" i="4"/>
  <c r="AB29" i="4"/>
  <c r="AA29" i="4"/>
  <c r="Z29" i="4"/>
  <c r="Y29" i="4"/>
  <c r="X29" i="4"/>
  <c r="AF29" i="4" s="1"/>
  <c r="W29" i="4"/>
  <c r="V29" i="4"/>
  <c r="U29" i="4"/>
  <c r="T29" i="4"/>
  <c r="AE28" i="4"/>
  <c r="AD28" i="4"/>
  <c r="AC28" i="4"/>
  <c r="AB28" i="4"/>
  <c r="AA28" i="4"/>
  <c r="Z28" i="4"/>
  <c r="Y28" i="4"/>
  <c r="X28" i="4"/>
  <c r="W28" i="4"/>
  <c r="AF28" i="4" s="1"/>
  <c r="V28" i="4"/>
  <c r="U28" i="4"/>
  <c r="T28" i="4"/>
  <c r="AE27" i="4"/>
  <c r="AD27" i="4"/>
  <c r="AC27" i="4"/>
  <c r="AB27" i="4"/>
  <c r="AA27" i="4"/>
  <c r="Z27" i="4"/>
  <c r="Y27" i="4"/>
  <c r="X27" i="4"/>
  <c r="W27" i="4"/>
  <c r="V27" i="4"/>
  <c r="U27" i="4"/>
  <c r="T27" i="4"/>
  <c r="AF27" i="4" s="1"/>
  <c r="AE26" i="4"/>
  <c r="AD26" i="4"/>
  <c r="AC26" i="4"/>
  <c r="AB26" i="4"/>
  <c r="AA26" i="4"/>
  <c r="Z26" i="4"/>
  <c r="Y26" i="4"/>
  <c r="X26" i="4"/>
  <c r="W26" i="4"/>
  <c r="V26" i="4"/>
  <c r="U26" i="4"/>
  <c r="T26" i="4"/>
  <c r="AE25" i="4"/>
  <c r="AD25" i="4"/>
  <c r="AC25" i="4"/>
  <c r="AB25" i="4"/>
  <c r="AA25" i="4"/>
  <c r="Z25" i="4"/>
  <c r="Y25" i="4"/>
  <c r="X25" i="4"/>
  <c r="W25" i="4"/>
  <c r="V25" i="4"/>
  <c r="U25" i="4"/>
  <c r="T25" i="4"/>
  <c r="AE24" i="4"/>
  <c r="AD24" i="4"/>
  <c r="AC24" i="4"/>
  <c r="AB24" i="4"/>
  <c r="AA24" i="4"/>
  <c r="Z24" i="4"/>
  <c r="Y24" i="4"/>
  <c r="X24" i="4"/>
  <c r="W24" i="4"/>
  <c r="V24" i="4"/>
  <c r="U24" i="4"/>
  <c r="T24" i="4"/>
  <c r="AE23" i="4"/>
  <c r="AD23" i="4"/>
  <c r="AC23" i="4"/>
  <c r="AB23" i="4"/>
  <c r="AA23" i="4"/>
  <c r="Z23" i="4"/>
  <c r="Y23" i="4"/>
  <c r="X23" i="4"/>
  <c r="AF23" i="4" s="1"/>
  <c r="W23" i="4"/>
  <c r="V23" i="4"/>
  <c r="U23" i="4"/>
  <c r="T23" i="4"/>
  <c r="AE22" i="4"/>
  <c r="AD22" i="4"/>
  <c r="AC22" i="4"/>
  <c r="AB22" i="4"/>
  <c r="AA22" i="4"/>
  <c r="Z22" i="4"/>
  <c r="Y22" i="4"/>
  <c r="X22" i="4"/>
  <c r="W22" i="4"/>
  <c r="V22" i="4"/>
  <c r="U22" i="4"/>
  <c r="T22" i="4"/>
  <c r="AF22" i="4" s="1"/>
  <c r="AE21" i="4"/>
  <c r="AD21" i="4"/>
  <c r="AC21" i="4"/>
  <c r="AB21" i="4"/>
  <c r="AA21" i="4"/>
  <c r="Z21" i="4"/>
  <c r="Y21" i="4"/>
  <c r="X21" i="4"/>
  <c r="AF21" i="4" s="1"/>
  <c r="W21" i="4"/>
  <c r="V21" i="4"/>
  <c r="U21" i="4"/>
  <c r="T21" i="4"/>
  <c r="AE20" i="4"/>
  <c r="AD20" i="4"/>
  <c r="AC20" i="4"/>
  <c r="AB20" i="4"/>
  <c r="AA20" i="4"/>
  <c r="Z20" i="4"/>
  <c r="Y20" i="4"/>
  <c r="X20" i="4"/>
  <c r="W20" i="4"/>
  <c r="AF20" i="4" s="1"/>
  <c r="V20" i="4"/>
  <c r="U20" i="4"/>
  <c r="T20" i="4"/>
  <c r="AE19" i="4"/>
  <c r="AD19" i="4"/>
  <c r="AC19" i="4"/>
  <c r="AB19" i="4"/>
  <c r="AA19" i="4"/>
  <c r="Z19" i="4"/>
  <c r="Y19" i="4"/>
  <c r="X19" i="4"/>
  <c r="W19" i="4"/>
  <c r="V19" i="4"/>
  <c r="U19" i="4"/>
  <c r="T19" i="4"/>
  <c r="AF19" i="4" s="1"/>
  <c r="AE18" i="4"/>
  <c r="AD18" i="4"/>
  <c r="AC18" i="4"/>
  <c r="AB18" i="4"/>
  <c r="AA18" i="4"/>
  <c r="Z18" i="4"/>
  <c r="Y18" i="4"/>
  <c r="X18" i="4"/>
  <c r="W18" i="4"/>
  <c r="V18" i="4"/>
  <c r="U18" i="4"/>
  <c r="T18" i="4"/>
  <c r="AE17" i="4"/>
  <c r="AD17" i="4"/>
  <c r="AC17" i="4"/>
  <c r="AB17" i="4"/>
  <c r="AA17" i="4"/>
  <c r="Z17" i="4"/>
  <c r="Y17" i="4"/>
  <c r="X17" i="4"/>
  <c r="W17" i="4"/>
  <c r="V17" i="4"/>
  <c r="U17" i="4"/>
  <c r="T17" i="4"/>
  <c r="AE16" i="4"/>
  <c r="AD16" i="4"/>
  <c r="AC16" i="4"/>
  <c r="AB16" i="4"/>
  <c r="AA16" i="4"/>
  <c r="Z16" i="4"/>
  <c r="Y16" i="4"/>
  <c r="X16" i="4"/>
  <c r="W16" i="4"/>
  <c r="V16" i="4"/>
  <c r="U16" i="4"/>
  <c r="T16" i="4"/>
  <c r="AE15" i="4"/>
  <c r="AD15" i="4"/>
  <c r="AC15" i="4"/>
  <c r="AB15" i="4"/>
  <c r="AA15" i="4"/>
  <c r="Z15" i="4"/>
  <c r="Y15" i="4"/>
  <c r="X15" i="4"/>
  <c r="AF15" i="4" s="1"/>
  <c r="W15" i="4"/>
  <c r="V15" i="4"/>
  <c r="U15" i="4"/>
  <c r="T15" i="4"/>
  <c r="AE14" i="4"/>
  <c r="AD14" i="4"/>
  <c r="AC14" i="4"/>
  <c r="AB14" i="4"/>
  <c r="AA14" i="4"/>
  <c r="Z14" i="4"/>
  <c r="Y14" i="4"/>
  <c r="X14" i="4"/>
  <c r="W14" i="4"/>
  <c r="V14" i="4"/>
  <c r="U14" i="4"/>
  <c r="T14" i="4"/>
  <c r="AF14" i="4" s="1"/>
  <c r="AE13" i="4"/>
  <c r="AD13" i="4"/>
  <c r="AC13" i="4"/>
  <c r="AB13" i="4"/>
  <c r="AA13" i="4"/>
  <c r="Z13" i="4"/>
  <c r="Y13" i="4"/>
  <c r="X13" i="4"/>
  <c r="AF13" i="4" s="1"/>
  <c r="W13" i="4"/>
  <c r="V13" i="4"/>
  <c r="U13" i="4"/>
  <c r="T13" i="4"/>
  <c r="AE12" i="4"/>
  <c r="AD12" i="4"/>
  <c r="AC12" i="4"/>
  <c r="AB12" i="4"/>
  <c r="AA12" i="4"/>
  <c r="Z12" i="4"/>
  <c r="Y12" i="4"/>
  <c r="X12" i="4"/>
  <c r="W12" i="4"/>
  <c r="AF12" i="4" s="1"/>
  <c r="V12" i="4"/>
  <c r="U12" i="4"/>
  <c r="T12" i="4"/>
  <c r="AE11" i="4"/>
  <c r="AD11" i="4"/>
  <c r="AC11" i="4"/>
  <c r="AB11" i="4"/>
  <c r="AA11" i="4"/>
  <c r="Z11" i="4"/>
  <c r="Y11" i="4"/>
  <c r="X11" i="4"/>
  <c r="W11" i="4"/>
  <c r="V11" i="4"/>
  <c r="U11" i="4"/>
  <c r="T11" i="4"/>
  <c r="AF11" i="4" s="1"/>
  <c r="AE10" i="4"/>
  <c r="AD10" i="4"/>
  <c r="AC10" i="4"/>
  <c r="AB10" i="4"/>
  <c r="AA10" i="4"/>
  <c r="Z10" i="4"/>
  <c r="Y10" i="4"/>
  <c r="X10" i="4"/>
  <c r="W10" i="4"/>
  <c r="V10" i="4"/>
  <c r="U10" i="4"/>
  <c r="AF10" i="4" s="1"/>
  <c r="T10" i="4"/>
  <c r="AE9" i="4"/>
  <c r="AD9" i="4"/>
  <c r="AC9" i="4"/>
  <c r="AB9" i="4"/>
  <c r="AA9" i="4"/>
  <c r="Z9" i="4"/>
  <c r="Y9" i="4"/>
  <c r="X9" i="4"/>
  <c r="W9" i="4"/>
  <c r="V9" i="4"/>
  <c r="U9" i="4"/>
  <c r="T9" i="4"/>
  <c r="AE8" i="4"/>
  <c r="AD8" i="4"/>
  <c r="AC8" i="4"/>
  <c r="AB8" i="4"/>
  <c r="AA8" i="4"/>
  <c r="Z8" i="4"/>
  <c r="Y8" i="4"/>
  <c r="X8" i="4"/>
  <c r="W8" i="4"/>
  <c r="V8" i="4"/>
  <c r="U8" i="4"/>
  <c r="T8" i="4"/>
  <c r="AF8" i="4" s="1"/>
  <c r="AE7" i="4"/>
  <c r="AD7" i="4"/>
  <c r="AC7" i="4"/>
  <c r="AB7" i="4"/>
  <c r="AA7" i="4"/>
  <c r="Z7" i="4"/>
  <c r="Y7" i="4"/>
  <c r="X7" i="4"/>
  <c r="AF7" i="4" s="1"/>
  <c r="W7" i="4"/>
  <c r="V7" i="4"/>
  <c r="U7" i="4"/>
  <c r="T7" i="4"/>
  <c r="AE6" i="4"/>
  <c r="AD6" i="4"/>
  <c r="AC6" i="4"/>
  <c r="AB6" i="4"/>
  <c r="AA6" i="4"/>
  <c r="Z6" i="4"/>
  <c r="Y6" i="4"/>
  <c r="X6" i="4"/>
  <c r="W6" i="4"/>
  <c r="V6" i="4"/>
  <c r="U6" i="4"/>
  <c r="T6" i="4"/>
  <c r="AE5" i="4"/>
  <c r="AD5" i="4"/>
  <c r="AC5" i="4"/>
  <c r="AB5" i="4"/>
  <c r="AA5" i="4"/>
  <c r="Z5" i="4"/>
  <c r="Y5" i="4"/>
  <c r="X5" i="4"/>
  <c r="AF5" i="4" s="1"/>
  <c r="W5" i="4"/>
  <c r="V5" i="4"/>
  <c r="U5" i="4"/>
  <c r="T5" i="4"/>
  <c r="C46" i="1"/>
  <c r="C48" i="1" s="1"/>
  <c r="C45" i="1"/>
  <c r="C4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C43" i="1" s="1"/>
  <c r="C47" i="1" s="1"/>
  <c r="K8" i="1"/>
  <c r="K7" i="1"/>
  <c r="K6" i="1"/>
  <c r="K5" i="1"/>
  <c r="AD144" i="4" l="1"/>
  <c r="AD145" i="4"/>
  <c r="AD147" i="4"/>
  <c r="AD152" i="4"/>
  <c r="AD153" i="4"/>
  <c r="AD155" i="4"/>
  <c r="AD149" i="4"/>
  <c r="AD156" i="4"/>
  <c r="AD148" i="4"/>
  <c r="AD151" i="4"/>
  <c r="AD146" i="4"/>
  <c r="AD154" i="4"/>
  <c r="C49" i="1"/>
  <c r="AF25" i="4"/>
  <c r="AF42" i="4"/>
  <c r="AF61" i="4"/>
  <c r="AF62" i="4"/>
  <c r="AF88" i="4"/>
  <c r="AF89" i="4"/>
  <c r="AF106" i="4"/>
  <c r="AF124" i="4"/>
  <c r="AF125" i="4"/>
  <c r="AF126" i="4"/>
  <c r="AF6" i="4"/>
  <c r="AF139" i="4" s="1"/>
  <c r="AF70" i="4"/>
  <c r="AF16" i="4"/>
  <c r="AF24" i="4"/>
  <c r="AF18" i="4"/>
  <c r="AF32" i="4"/>
  <c r="AF82" i="4"/>
  <c r="AF100" i="4"/>
  <c r="AF102" i="4"/>
  <c r="AF9" i="4"/>
  <c r="AF26" i="4"/>
  <c r="AF40" i="4"/>
  <c r="AF45" i="4"/>
  <c r="AF73" i="4"/>
  <c r="AF90" i="4"/>
  <c r="AF108" i="4"/>
  <c r="AF109" i="4"/>
  <c r="AF17" i="4"/>
  <c r="AF34" i="4"/>
  <c r="AF48" i="4"/>
  <c r="AF53" i="4"/>
  <c r="AF54" i="4"/>
  <c r="AF80" i="4"/>
  <c r="AF81" i="4"/>
  <c r="AF98" i="4"/>
  <c r="AF116" i="4"/>
  <c r="AF117" i="4"/>
  <c r="AF118" i="4"/>
</calcChain>
</file>

<file path=xl/sharedStrings.xml><?xml version="1.0" encoding="utf-8"?>
<sst xmlns="http://schemas.openxmlformats.org/spreadsheetml/2006/main" count="891" uniqueCount="258">
  <si>
    <t>No</t>
  </si>
  <si>
    <t>Jenis Produk</t>
  </si>
  <si>
    <t>Merk dan Tipe</t>
  </si>
  <si>
    <t>Spesifikasi</t>
  </si>
  <si>
    <t>Jumlah</t>
  </si>
  <si>
    <t>Satuan Barang</t>
  </si>
  <si>
    <t>Estimasi Nilai</t>
  </si>
  <si>
    <t>Referensi Pencatatan Produk</t>
  </si>
  <si>
    <t>Kategori Barang</t>
  </si>
  <si>
    <t>TKDN Barang</t>
  </si>
  <si>
    <t>KDN</t>
  </si>
  <si>
    <t>Tanggal Pengecekan Database</t>
  </si>
  <si>
    <t>ODU (RAU) + Accessories</t>
  </si>
  <si>
    <t>EID</t>
  </si>
  <si>
    <t>ODU 6363 13GHz</t>
  </si>
  <si>
    <t>piece</t>
  </si>
  <si>
    <t>0%</t>
  </si>
  <si>
    <t>ODU Accessories</t>
  </si>
  <si>
    <t>SepKit3 7/8 0.90</t>
  </si>
  <si>
    <t>hop</t>
  </si>
  <si>
    <t>SepKit3 10/11/13 0.6</t>
  </si>
  <si>
    <t>SepKit3 15 0.6</t>
  </si>
  <si>
    <t>SepKit3 18/23 0.6</t>
  </si>
  <si>
    <t>1+0 10mm Radio Cable</t>
  </si>
  <si>
    <t>1+1 10mm Radio Cable</t>
  </si>
  <si>
    <t>IDU + ACCESSORIES</t>
  </si>
  <si>
    <t>ML 6691</t>
  </si>
  <si>
    <t xml:space="preserve">ML 6693 </t>
  </si>
  <si>
    <t>SOEM MINI-LINK Node RTC</t>
  </si>
  <si>
    <t>SFP GB-ZX 1550nm</t>
  </si>
  <si>
    <t>SFP+ SM 10 Gb/s 1.4km 1310 nm</t>
  </si>
  <si>
    <t xml:space="preserve">Card Modem Radio </t>
  </si>
  <si>
    <t>MMU 1002 Dual Carrier</t>
  </si>
  <si>
    <t>License upgrade Modem Radio untuk kap. 50 Mbps</t>
  </si>
  <si>
    <t>Upg HW Key 50 Mbps 1+0</t>
  </si>
  <si>
    <t xml:space="preserve">License </t>
  </si>
  <si>
    <t xml:space="preserve">10GE Port License </t>
  </si>
  <si>
    <t>Coupler/splitter</t>
  </si>
  <si>
    <t>IPS3 7/8 sym</t>
  </si>
  <si>
    <t>IPS3 10/11 sym</t>
  </si>
  <si>
    <t>IPS3 13 sym</t>
  </si>
  <si>
    <t>IPS3 15 sym</t>
  </si>
  <si>
    <t>IPS3 23 sym</t>
  </si>
  <si>
    <t>Antenna 11 Ghz Single Polarized</t>
  </si>
  <si>
    <t>Ant 11GHz 0.6m SP</t>
  </si>
  <si>
    <t>Antenna 13 Ghz Single Polarized</t>
  </si>
  <si>
    <t>Ant 13GHz 1.2m SP</t>
  </si>
  <si>
    <t>Ant 11GHz 0.6m DP</t>
  </si>
  <si>
    <t>Ant 13GHz 0.6m DP</t>
  </si>
  <si>
    <t>Ant 13GHz 1.2m DP</t>
  </si>
  <si>
    <t>Installation Material 1+0</t>
  </si>
  <si>
    <t>Complete Local Installation Material (1+0)</t>
  </si>
  <si>
    <t>Installation Material 1+1</t>
  </si>
  <si>
    <t>Complete Local Installation Material (1+1)</t>
  </si>
  <si>
    <t>Additional Local Material</t>
  </si>
  <si>
    <t>Antenna Strut 1.8/2.4</t>
  </si>
  <si>
    <t>Kebutuhan Jasa</t>
  </si>
  <si>
    <t>Uraian Pekerjaan</t>
  </si>
  <si>
    <t>Satuan</t>
  </si>
  <si>
    <t>Lokasi Pekerjaan</t>
  </si>
  <si>
    <t>Status Perusahaan Potensial</t>
  </si>
  <si>
    <t>TKDN Jasa</t>
  </si>
  <si>
    <t>REDEPLOY</t>
  </si>
  <si>
    <t>Redeploy  IP Radio 1+0 (Test comm, dismantling, packing and delivery)</t>
  </si>
  <si>
    <t xml:space="preserve"> Hop </t>
  </si>
  <si>
    <t>100%</t>
  </si>
  <si>
    <t>Redeploy IP Radio 1+1/2+0 up to 2+0 (Test comm, dismantling, packing and delivery)</t>
  </si>
  <si>
    <t>ISR</t>
  </si>
  <si>
    <t>Pengurusan Ijin Frekuensi Tahun Pertama sampai dengan terbitnya Sertifikat ISR</t>
  </si>
  <si>
    <t xml:space="preserve"> Channel </t>
  </si>
  <si>
    <t>DISMANTLE</t>
  </si>
  <si>
    <t>Dismantle  IP Radio, 1+0 Non SD Paket-1</t>
  </si>
  <si>
    <t>Site</t>
  </si>
  <si>
    <t>Dismantle  IP Radio, 1+1 SD Paket-3</t>
  </si>
  <si>
    <t>KDN Barang</t>
  </si>
  <si>
    <t>KDN Jasa</t>
  </si>
  <si>
    <t>Estimasi Nilai Barang</t>
  </si>
  <si>
    <t>Estimasi Nilai Jasa</t>
  </si>
  <si>
    <t>KDN Total</t>
  </si>
  <si>
    <t>Estimasi Nilai Total</t>
  </si>
  <si>
    <t>Nilai TKDN Gabungan</t>
  </si>
  <si>
    <t>VOLUME</t>
  </si>
  <si>
    <t>BUDGET</t>
  </si>
  <si>
    <t>Total</t>
  </si>
  <si>
    <t>Product Family</t>
  </si>
  <si>
    <t>Product Code/Part Number</t>
  </si>
  <si>
    <t>DESCRIPTION</t>
  </si>
  <si>
    <t>UOM</t>
  </si>
  <si>
    <t>Unit Price</t>
  </si>
  <si>
    <t>TKDN</t>
  </si>
  <si>
    <t>Paket-1</t>
  </si>
  <si>
    <t>Paket-2</t>
  </si>
  <si>
    <t>Paket-3</t>
  </si>
  <si>
    <t>Paket-4</t>
  </si>
  <si>
    <t>Paket-5</t>
  </si>
  <si>
    <t>Paket-6</t>
  </si>
  <si>
    <t>Paket-7</t>
  </si>
  <si>
    <t>Paket-8</t>
  </si>
  <si>
    <t>Paket-9</t>
  </si>
  <si>
    <t>Paket-10</t>
  </si>
  <si>
    <t>Paket-11</t>
  </si>
  <si>
    <t>Paket-12</t>
  </si>
  <si>
    <t>UPGRADE</t>
  </si>
  <si>
    <t>kebutuhan_jasa</t>
  </si>
  <si>
    <t>uraian</t>
  </si>
  <si>
    <t>uom</t>
  </si>
  <si>
    <t>tkdn</t>
  </si>
  <si>
    <t>paket_1</t>
  </si>
  <si>
    <t>paket_2</t>
  </si>
  <si>
    <t>paket_3</t>
  </si>
  <si>
    <t>paket_4</t>
  </si>
  <si>
    <t>paket_5</t>
  </si>
  <si>
    <t>paket_6</t>
  </si>
  <si>
    <t>paket_7</t>
  </si>
  <si>
    <t>paket_8</t>
  </si>
  <si>
    <t>paket_9</t>
  </si>
  <si>
    <t>paket_10</t>
  </si>
  <si>
    <t>paket_11</t>
  </si>
  <si>
    <t>paket_12</t>
  </si>
  <si>
    <t>ODU 6363 6GHz</t>
  </si>
  <si>
    <t>ODU 6363 7GHz</t>
  </si>
  <si>
    <t>ODU 6363 8GHz</t>
  </si>
  <si>
    <t>ODU 6363 11GHz</t>
  </si>
  <si>
    <t>ODU 6363 15GHz</t>
  </si>
  <si>
    <t>ODU 6363 23GHz</t>
  </si>
  <si>
    <t>SepKit3 6 0.90</t>
  </si>
  <si>
    <t>SepKit3 10/11/13 0.9</t>
  </si>
  <si>
    <t>SepKit3 15 0.9</t>
  </si>
  <si>
    <t>SepKit3 18/23 0.9</t>
  </si>
  <si>
    <t>1+0 7.6mm Radio Cable</t>
  </si>
  <si>
    <t>1+1 7.6mm Radio Cable</t>
  </si>
  <si>
    <t xml:space="preserve">ML 6692 </t>
  </si>
  <si>
    <t>NPU1 C</t>
  </si>
  <si>
    <t>NPU3 D</t>
  </si>
  <si>
    <t>LTU 16/1  ROJR208002/3</t>
  </si>
  <si>
    <t>LTU 32/1 ROJ1192342/1</t>
  </si>
  <si>
    <t>ETU2 B ROJR208012/1</t>
  </si>
  <si>
    <t>ETU3  ROJR211007/1</t>
  </si>
  <si>
    <t>SFP-GB-SX 850 nm RDH90120/42009</t>
  </si>
  <si>
    <t>Ethernet Cable Straight</t>
  </si>
  <si>
    <t>Connection Cable, RJ45 - RJ45</t>
  </si>
  <si>
    <t>SFP GB-TX electrical</t>
  </si>
  <si>
    <t>SFP GB-LX 1310nm</t>
  </si>
  <si>
    <t>4xE1/DS1,User I/O, 6.0m</t>
  </si>
  <si>
    <t>SIGNAL CABLE</t>
  </si>
  <si>
    <t>SFP+ CPRI &amp; 10GBase-LR 10km 1310nm</t>
  </si>
  <si>
    <t>SFP+ 40 KM SMF ER SSR</t>
  </si>
  <si>
    <t>MMU3 A 100Mbps</t>
  </si>
  <si>
    <t>MMU 1002 Single Carrier</t>
  </si>
  <si>
    <t>MMU4A Single Carrier</t>
  </si>
  <si>
    <t>MMU4A Dual Carrier</t>
  </si>
  <si>
    <t xml:space="preserve">Compact IDU + Casing + controler + NMS License + Power + APC+AMR  </t>
  </si>
  <si>
    <t>DC,2x2,5mm2,10m</t>
  </si>
  <si>
    <t>ML 6651 Single Carrier</t>
  </si>
  <si>
    <t>ML 6651 Dual Carrier</t>
  </si>
  <si>
    <t>MMU 2nd Carrier</t>
  </si>
  <si>
    <t>IPS3 6 Asym</t>
  </si>
  <si>
    <t>IPS3 7/8 Asym</t>
  </si>
  <si>
    <t>IPS3 10/11 Asym</t>
  </si>
  <si>
    <t>IPS3 13 Asym</t>
  </si>
  <si>
    <t>IPS3 15 Asym</t>
  </si>
  <si>
    <t>IPS3 23 Asym</t>
  </si>
  <si>
    <t>IPS3 6 sym</t>
  </si>
  <si>
    <t>Ant Support Arm 1.2m</t>
  </si>
  <si>
    <t>Ant Support Arm 1.8m</t>
  </si>
  <si>
    <t>Antenna 7 Ghz Single Polarized</t>
  </si>
  <si>
    <t>Ant 7GHz 0.6m SP</t>
  </si>
  <si>
    <t>Ant 7GHz 1.2m SP</t>
  </si>
  <si>
    <t>Ant 7GHz 1.8m SP</t>
  </si>
  <si>
    <t>Ant 7GHz 2.4m SP</t>
  </si>
  <si>
    <t>Antenna 8 Ghz Single Polarized</t>
  </si>
  <si>
    <t>Ant 8GHz 0.6m SP</t>
  </si>
  <si>
    <t>Ant 8GHz 1.2m SP</t>
  </si>
  <si>
    <t>Ant 8GHz 1.8m SP</t>
  </si>
  <si>
    <t>Ant 8GHz 2.4m SP</t>
  </si>
  <si>
    <t>Ant 11GHz 1.2m SP</t>
  </si>
  <si>
    <t>Ant 11GHz 1.8m SP</t>
  </si>
  <si>
    <t>Ant 13GHz 0.3m SP</t>
  </si>
  <si>
    <t>Ant 13GHz 0.6m SP</t>
  </si>
  <si>
    <t>Ant 13GHz 1.8m SP</t>
  </si>
  <si>
    <t>Ant3 13G 0.3 SP Integrated</t>
  </si>
  <si>
    <t>Ant3 13G 0.6 SP Integrated</t>
  </si>
  <si>
    <t>Ant3 13G 1.2 SP Integrated</t>
  </si>
  <si>
    <t>Antenna 15 Ghz Single Polarized</t>
  </si>
  <si>
    <t>Ant 15GHz 0.3m SP</t>
  </si>
  <si>
    <t>Ant 15GHz 0.6m SP</t>
  </si>
  <si>
    <t>Ant 15GHz 1.2m SP</t>
  </si>
  <si>
    <t>Ant 15GHz 1.8m SP</t>
  </si>
  <si>
    <t>Antenna 23 Ghz Single Polarized</t>
  </si>
  <si>
    <t>Ant 23GHz 0.3m SP</t>
  </si>
  <si>
    <t>Ant 23GHz 0.6m SP</t>
  </si>
  <si>
    <t>Ant 23GHz 1.2m SP</t>
  </si>
  <si>
    <t>Antenna 6 Ghz Single Polarized</t>
  </si>
  <si>
    <t>Ant 6GHz 1.8m DP</t>
  </si>
  <si>
    <t>Ant 6GHz 2.4m DP</t>
  </si>
  <si>
    <t>Ant 6LGHz 3.0 DP</t>
  </si>
  <si>
    <t>Ant 6LGHz 3.7 DP</t>
  </si>
  <si>
    <t>Ant 6UGHz 3.7 DP</t>
  </si>
  <si>
    <t>Ant 7GHz 0.6m DP</t>
  </si>
  <si>
    <t>Ant 7GHz 1.2m DP</t>
  </si>
  <si>
    <t>Ant 7GHz 1.8m DP</t>
  </si>
  <si>
    <t>Ant 7GHz 2.4m DP</t>
  </si>
  <si>
    <t>Ant 8GHz 0.6m DP</t>
  </si>
  <si>
    <t>Ant 8GHz 1.2m DP</t>
  </si>
  <si>
    <t>Ant 8GHz 1.8m DP</t>
  </si>
  <si>
    <t>Ant 8GHz 2.4m DP</t>
  </si>
  <si>
    <t>Ant 11GHz 1.2m DP</t>
  </si>
  <si>
    <t>Ant 11GHz 1.8m DP</t>
  </si>
  <si>
    <t>Ant 11GHz 2.4m DP</t>
  </si>
  <si>
    <t>Ant 13GHz 0.3m DP</t>
  </si>
  <si>
    <t>Ant 13GHz 1.8m DP</t>
  </si>
  <si>
    <t>Ant3 13G 0.3 DP Integrated</t>
  </si>
  <si>
    <t>Ant3 13G 0.6 DP Integrated</t>
  </si>
  <si>
    <t>Ant3 13G 1.2 DP Integrated</t>
  </si>
  <si>
    <t>Ant 15GHz 0.3m DP</t>
  </si>
  <si>
    <t>Ant 15GHz 0.6m DP</t>
  </si>
  <si>
    <t>Ant 15GHz 1.2m DP</t>
  </si>
  <si>
    <t>Ant 15GHz 1.8m DP</t>
  </si>
  <si>
    <t>Ant 23GHz 0.6m DP</t>
  </si>
  <si>
    <t>Installation material for additional 16E1</t>
  </si>
  <si>
    <t>Pole mounting diameter 3.5" for 0.6 Ant</t>
  </si>
  <si>
    <t>Pole mounting diameter 4" for 1.2 Ant</t>
  </si>
  <si>
    <t>Pole mounting diameter 4.5" for 1.2 DP Ant</t>
  </si>
  <si>
    <t>Pole mounting diameter 4.5" for 1.8 DP Ant</t>
  </si>
  <si>
    <t>Open Rack 19"</t>
  </si>
  <si>
    <t>Outdoor Enclosure 18U include with cooling system</t>
  </si>
  <si>
    <t>Outdoor Enclosure 40U include with cooling system</t>
  </si>
  <si>
    <t>NMS</t>
  </si>
  <si>
    <t>SOEM R16 Upgrade - SW</t>
  </si>
  <si>
    <t>Terminal Client - Microsoft Windows 2016</t>
  </si>
  <si>
    <t>IPT-NMS R16 Upgrade - SW</t>
  </si>
  <si>
    <t>SOEM R16 - Comm Server Package SW</t>
  </si>
  <si>
    <t>Paket 1</t>
  </si>
  <si>
    <t>Paket 2</t>
  </si>
  <si>
    <t>Paket 3</t>
  </si>
  <si>
    <t>Paket 4</t>
  </si>
  <si>
    <t>Paket 5</t>
  </si>
  <si>
    <t>Paket 6</t>
  </si>
  <si>
    <t>Paket 7</t>
  </si>
  <si>
    <t>Paket 8</t>
  </si>
  <si>
    <t>Paket 9</t>
  </si>
  <si>
    <t>Paket 10</t>
  </si>
  <si>
    <t>Paket 11</t>
  </si>
  <si>
    <t>Paket 12</t>
  </si>
  <si>
    <t>NEW ROLLOUT</t>
  </si>
  <si>
    <t>Installation IP Radio 1+0 With Antenna &lt;= 1.2 meter (included Delivery. Planning Design, Survey. LOS, Install, Comm Test, Integrasi NMS, UT, labeling aset, As Built Drawing).</t>
  </si>
  <si>
    <t>Hop</t>
  </si>
  <si>
    <t>Installation IP Radio 1+0 With Antenna &gt; 1.2 meter (included Delivery. Planning Design, Survey. LOS, Install, Comm Test, Integrasi NMS, UT, labeling aset, As Built Drawing).</t>
  </si>
  <si>
    <t>Installation IP Radio 2+0 to 4+0 with Antenna &lt;= 1.2 meter (included Delivery. Planning Design, Survey. LOS, Install, Comm Test, Integrasi NMS, UT, labeling aset, As Built Drawing)</t>
  </si>
  <si>
    <t>Installation IP Radio 2+0 to 4+0 with Antenna &gt; 1.2 meter (included Delivery. Planning Design, Survey. LOS, Install, Comm Test, Integrasi NMS, UT, labeling aset, As Built Drawing)</t>
  </si>
  <si>
    <t>Installation IP Radio 2+0 to 4+0 with Antenna SD (included Delivery. Planning Design, Survey. LOS, Install, Comm Test, Integrasi NMS, UT, labeling aset, As Built Drawing)</t>
  </si>
  <si>
    <t>Upgrade Hardware up to 4 Channel with Antenna &lt;= 1.2 meter</t>
  </si>
  <si>
    <t>Upgrade Hardware up to 4 Channel with Antenna &gt; 1.2 meter</t>
  </si>
  <si>
    <t>Upgrade Capasity by NMS (Per rekonsiliasi setiap 5 hop diberlakukan penurunan harga : hop ke-1 100%, hop ke-2 90%, hop ke-3 80%, hop ke-4 70%, hop ke-5 60% dan hop ke-6 kembali 100% dst)</t>
  </si>
  <si>
    <t>Penguirusan Ijin Frekuensi Tahun Pertama sampai dengan terbitnya Sertifikat ISR</t>
  </si>
  <si>
    <t>Channel</t>
  </si>
  <si>
    <t>Services Onsite Integration</t>
  </si>
  <si>
    <t>Services Remote Integration - Paket-2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</si>
</sst>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IDR&quot;* #,##0_);_(&quot;IDR&quot;* \(#,##0\);_(&quot;IDR&quot;* &quot;-&quot;_);_(@_)"/>
    <numFmt numFmtId="168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4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164" fontId="0" fillId="2" borderId="1" xfId="0" applyNumberFormat="1" applyFill="1" applyBorder="1"/>
    <xf numFmtId="43" fontId="0" fillId="2" borderId="1" xfId="0" applyNumberFormat="1" applyFill="1" applyBorder="1"/>
    <xf numFmtId="9" fontId="0" fillId="0" borderId="1" xfId="0" applyNumberFormat="1" applyBorder="1" applyAlignment="1">
      <alignment horizontal="center"/>
    </xf>
    <xf numFmtId="43" fontId="0" fillId="0" borderId="2" xfId="0" applyNumberFormat="1" applyBorder="1"/>
    <xf numFmtId="164" fontId="0" fillId="2" borderId="0" xfId="0" applyNumberFormat="1" applyFill="1"/>
    <xf numFmtId="164" fontId="0" fillId="2" borderId="2" xfId="0" applyNumberFormat="1" applyFill="1" applyBorder="1"/>
    <xf numFmtId="43" fontId="1" fillId="3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0" fillId="0" borderId="3" xfId="0" applyNumberFormat="1" applyBorder="1"/>
    <xf numFmtId="0" fontId="0" fillId="0" borderId="5" xfId="0" applyBorder="1"/>
    <xf numFmtId="9" fontId="0" fillId="0" borderId="5" xfId="0" applyNumberFormat="1" applyBorder="1"/>
    <xf numFmtId="43" fontId="0" fillId="0" borderId="5" xfId="0" applyNumberFormat="1" applyBorder="1"/>
    <xf numFmtId="0" fontId="3" fillId="2" borderId="3" xfId="0" applyFont="1" applyFill="1" applyBorder="1" applyAlignment="1">
      <alignment horizontal="left" wrapText="1"/>
    </xf>
    <xf numFmtId="168" fontId="3" fillId="2" borderId="3" xfId="0" applyNumberFormat="1" applyFont="1" applyFill="1" applyBorder="1" applyAlignment="1">
      <alignment horizontal="center" vertical="top"/>
    </xf>
    <xf numFmtId="43" fontId="3" fillId="2" borderId="3" xfId="0" applyNumberFormat="1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left" wrapText="1"/>
    </xf>
    <xf numFmtId="168" fontId="3" fillId="2" borderId="5" xfId="0" applyNumberFormat="1" applyFont="1" applyFill="1" applyBorder="1" applyAlignment="1">
      <alignment horizontal="center" vertical="top"/>
    </xf>
    <xf numFmtId="43" fontId="3" fillId="2" borderId="5" xfId="0" applyNumberFormat="1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top"/>
    </xf>
    <xf numFmtId="41" fontId="0" fillId="0" borderId="5" xfId="1" applyFont="1" applyBorder="1"/>
    <xf numFmtId="0" fontId="3" fillId="2" borderId="5" xfId="0" applyFont="1" applyFill="1" applyBorder="1" applyAlignment="1">
      <alignment horizontal="center" vertical="top"/>
    </xf>
    <xf numFmtId="43" fontId="3" fillId="2" borderId="5" xfId="0" applyNumberFormat="1" applyFont="1" applyFill="1" applyBorder="1" applyAlignment="1">
      <alignment vertical="top"/>
    </xf>
    <xf numFmtId="43" fontId="1" fillId="3" borderId="5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49"/>
  <sheetViews>
    <sheetView tabSelected="1" topLeftCell="A17" workbookViewId="0">
      <selection activeCell="F36" sqref="F36:F40"/>
    </sheetView>
  </sheetViews>
  <sheetFormatPr baseColWidth="10" defaultColWidth="8.83203125" defaultRowHeight="15" x14ac:dyDescent="0.2"/>
  <cols>
    <col min="2" max="2" width="40" bestFit="1" customWidth="1"/>
    <col min="3" max="3" width="66" bestFit="1" customWidth="1"/>
    <col min="4" max="4" width="33.33203125" bestFit="1" customWidth="1"/>
    <col min="6" max="6" width="11.83203125" bestFit="1" customWidth="1"/>
    <col min="10" max="10" width="12.1640625" bestFit="1" customWidth="1"/>
  </cols>
  <sheetData>
    <row r="4" spans="1:12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2" x14ac:dyDescent="0.2">
      <c r="A5" s="1">
        <v>1</v>
      </c>
      <c r="B5" s="1" t="s">
        <v>12</v>
      </c>
      <c r="C5" s="1" t="s">
        <v>13</v>
      </c>
      <c r="D5" s="1" t="s">
        <v>14</v>
      </c>
      <c r="E5" s="1">
        <v>10</v>
      </c>
      <c r="F5" s="1" t="s">
        <v>15</v>
      </c>
      <c r="G5" s="1">
        <v>67060310</v>
      </c>
      <c r="H5" s="1"/>
      <c r="I5" s="1"/>
      <c r="J5" s="1" t="s">
        <v>16</v>
      </c>
      <c r="K5" s="1">
        <f>0%* 6706031</f>
        <v>0</v>
      </c>
      <c r="L5" s="1"/>
    </row>
    <row r="6" spans="1:12" x14ac:dyDescent="0.2">
      <c r="A6" s="1">
        <v>2</v>
      </c>
      <c r="B6" s="1" t="s">
        <v>17</v>
      </c>
      <c r="C6" s="1" t="s">
        <v>13</v>
      </c>
      <c r="D6" s="1" t="s">
        <v>18</v>
      </c>
      <c r="E6" s="1">
        <v>22</v>
      </c>
      <c r="F6" s="1" t="s">
        <v>19</v>
      </c>
      <c r="G6" s="1">
        <v>98494836</v>
      </c>
      <c r="H6" s="1"/>
      <c r="I6" s="1"/>
      <c r="J6" s="1" t="s">
        <v>16</v>
      </c>
      <c r="K6" s="1">
        <f>0%* 4477038</f>
        <v>0</v>
      </c>
      <c r="L6" s="1"/>
    </row>
    <row r="7" spans="1:12" x14ac:dyDescent="0.2">
      <c r="A7" s="1">
        <v>3</v>
      </c>
      <c r="B7" s="1" t="s">
        <v>17</v>
      </c>
      <c r="C7" s="1" t="s">
        <v>13</v>
      </c>
      <c r="D7" s="1" t="s">
        <v>20</v>
      </c>
      <c r="E7" s="1">
        <v>20</v>
      </c>
      <c r="F7" s="1" t="s">
        <v>19</v>
      </c>
      <c r="G7" s="1">
        <v>109244340</v>
      </c>
      <c r="H7" s="1"/>
      <c r="I7" s="1"/>
      <c r="J7" s="1" t="s">
        <v>16</v>
      </c>
      <c r="K7" s="1">
        <f>0%* 5462217</f>
        <v>0</v>
      </c>
      <c r="L7" s="1"/>
    </row>
    <row r="8" spans="1:12" x14ac:dyDescent="0.2">
      <c r="A8" s="1">
        <v>4</v>
      </c>
      <c r="B8" s="1" t="s">
        <v>17</v>
      </c>
      <c r="C8" s="1" t="s">
        <v>13</v>
      </c>
      <c r="D8" s="1" t="s">
        <v>21</v>
      </c>
      <c r="E8" s="1">
        <v>20</v>
      </c>
      <c r="F8" s="1" t="s">
        <v>19</v>
      </c>
      <c r="G8" s="1">
        <v>109244340</v>
      </c>
      <c r="H8" s="1"/>
      <c r="I8" s="1"/>
      <c r="J8" s="1" t="s">
        <v>16</v>
      </c>
      <c r="K8" s="1">
        <f>0%* 5462217</f>
        <v>0</v>
      </c>
      <c r="L8" s="1"/>
    </row>
    <row r="9" spans="1:12" x14ac:dyDescent="0.2">
      <c r="A9" s="1">
        <v>5</v>
      </c>
      <c r="B9" s="1" t="s">
        <v>17</v>
      </c>
      <c r="C9" s="1" t="s">
        <v>13</v>
      </c>
      <c r="D9" s="1" t="s">
        <v>22</v>
      </c>
      <c r="E9" s="1">
        <v>17</v>
      </c>
      <c r="F9" s="1" t="s">
        <v>19</v>
      </c>
      <c r="G9" s="1">
        <v>92857689</v>
      </c>
      <c r="H9" s="1"/>
      <c r="I9" s="1"/>
      <c r="J9" s="1" t="s">
        <v>16</v>
      </c>
      <c r="K9" s="1">
        <f>0%* 5462217</f>
        <v>0</v>
      </c>
      <c r="L9" s="1"/>
    </row>
    <row r="10" spans="1:12" x14ac:dyDescent="0.2">
      <c r="A10" s="1">
        <v>6</v>
      </c>
      <c r="B10" s="1" t="s">
        <v>17</v>
      </c>
      <c r="C10" s="1" t="s">
        <v>13</v>
      </c>
      <c r="D10" s="1" t="s">
        <v>23</v>
      </c>
      <c r="E10" s="1">
        <v>36</v>
      </c>
      <c r="F10" s="1" t="s">
        <v>19</v>
      </c>
      <c r="G10" s="1">
        <v>101333484</v>
      </c>
      <c r="H10" s="1"/>
      <c r="I10" s="1"/>
      <c r="J10" s="1" t="s">
        <v>16</v>
      </c>
      <c r="K10" s="1">
        <f>0%* 2814819</f>
        <v>0</v>
      </c>
      <c r="L10" s="1"/>
    </row>
    <row r="11" spans="1:12" x14ac:dyDescent="0.2">
      <c r="A11" s="1">
        <v>7</v>
      </c>
      <c r="B11" s="1" t="s">
        <v>17</v>
      </c>
      <c r="C11" s="1" t="s">
        <v>13</v>
      </c>
      <c r="D11" s="1" t="s">
        <v>24</v>
      </c>
      <c r="E11" s="1">
        <v>51</v>
      </c>
      <c r="F11" s="1" t="s">
        <v>19</v>
      </c>
      <c r="G11" s="1">
        <v>248247039</v>
      </c>
      <c r="H11" s="1"/>
      <c r="I11" s="1"/>
      <c r="J11" s="1" t="s">
        <v>16</v>
      </c>
      <c r="K11" s="1">
        <f>0%* 4867589</f>
        <v>0</v>
      </c>
      <c r="L11" s="1"/>
    </row>
    <row r="12" spans="1:12" x14ac:dyDescent="0.2">
      <c r="A12" s="1">
        <v>8</v>
      </c>
      <c r="B12" s="1" t="s">
        <v>25</v>
      </c>
      <c r="C12" s="1" t="s">
        <v>13</v>
      </c>
      <c r="D12" s="1" t="s">
        <v>26</v>
      </c>
      <c r="E12" s="1">
        <v>18</v>
      </c>
      <c r="F12" s="1" t="s">
        <v>15</v>
      </c>
      <c r="G12" s="1">
        <v>239148000</v>
      </c>
      <c r="H12" s="1"/>
      <c r="I12" s="1"/>
      <c r="J12" s="1" t="s">
        <v>16</v>
      </c>
      <c r="K12" s="1">
        <f>0%* 13286000</f>
        <v>0</v>
      </c>
      <c r="L12" s="1"/>
    </row>
    <row r="13" spans="1:12" x14ac:dyDescent="0.2">
      <c r="A13" s="1">
        <v>9</v>
      </c>
      <c r="B13" s="1" t="s">
        <v>25</v>
      </c>
      <c r="C13" s="1" t="s">
        <v>13</v>
      </c>
      <c r="D13" s="1" t="s">
        <v>27</v>
      </c>
      <c r="E13" s="1">
        <v>24</v>
      </c>
      <c r="F13" s="1" t="s">
        <v>15</v>
      </c>
      <c r="G13" s="1">
        <v>569400000</v>
      </c>
      <c r="H13" s="1"/>
      <c r="I13" s="1"/>
      <c r="J13" s="1" t="s">
        <v>16</v>
      </c>
      <c r="K13" s="1">
        <f>0%* 23725000</f>
        <v>0</v>
      </c>
      <c r="L13" s="1"/>
    </row>
    <row r="14" spans="1:12" x14ac:dyDescent="0.2">
      <c r="A14" s="1">
        <v>10</v>
      </c>
      <c r="B14" s="1" t="s">
        <v>25</v>
      </c>
      <c r="C14" s="1" t="s">
        <v>13</v>
      </c>
      <c r="D14" s="1" t="s">
        <v>28</v>
      </c>
      <c r="E14" s="1">
        <v>56</v>
      </c>
      <c r="F14" s="1" t="s">
        <v>15</v>
      </c>
      <c r="G14" s="1">
        <v>26671680</v>
      </c>
      <c r="H14" s="1"/>
      <c r="I14" s="1"/>
      <c r="J14" s="1" t="s">
        <v>16</v>
      </c>
      <c r="K14" s="1">
        <f>0%* 476280</f>
        <v>0</v>
      </c>
      <c r="L14" s="1"/>
    </row>
    <row r="15" spans="1:12" x14ac:dyDescent="0.2">
      <c r="A15" s="1">
        <v>11</v>
      </c>
      <c r="B15" s="1" t="s">
        <v>25</v>
      </c>
      <c r="C15" s="1" t="s">
        <v>13</v>
      </c>
      <c r="D15" s="1" t="s">
        <v>29</v>
      </c>
      <c r="E15" s="1">
        <v>18</v>
      </c>
      <c r="F15" s="1" t="s">
        <v>15</v>
      </c>
      <c r="G15" s="1">
        <v>109735056</v>
      </c>
      <c r="H15" s="1"/>
      <c r="I15" s="1"/>
      <c r="J15" s="1" t="s">
        <v>16</v>
      </c>
      <c r="K15" s="1">
        <f>0%* 6096392</f>
        <v>0</v>
      </c>
      <c r="L15" s="1"/>
    </row>
    <row r="16" spans="1:12" x14ac:dyDescent="0.2">
      <c r="A16" s="1">
        <v>12</v>
      </c>
      <c r="B16" s="1" t="s">
        <v>25</v>
      </c>
      <c r="C16" s="1" t="s">
        <v>13</v>
      </c>
      <c r="D16" s="1" t="s">
        <v>30</v>
      </c>
      <c r="E16" s="1">
        <v>2</v>
      </c>
      <c r="F16" s="1" t="s">
        <v>15</v>
      </c>
      <c r="G16" s="1">
        <v>1400000</v>
      </c>
      <c r="H16" s="1"/>
      <c r="I16" s="1"/>
      <c r="J16" s="1" t="s">
        <v>16</v>
      </c>
      <c r="K16" s="1">
        <f>0%* 700000</f>
        <v>0</v>
      </c>
      <c r="L16" s="1"/>
    </row>
    <row r="17" spans="1:12" x14ac:dyDescent="0.2">
      <c r="A17" s="1">
        <v>13</v>
      </c>
      <c r="B17" s="1" t="s">
        <v>31</v>
      </c>
      <c r="C17" s="1" t="s">
        <v>13</v>
      </c>
      <c r="D17" s="1" t="s">
        <v>32</v>
      </c>
      <c r="E17" s="1">
        <v>47</v>
      </c>
      <c r="F17" s="1" t="s">
        <v>15</v>
      </c>
      <c r="G17" s="1">
        <v>1427296000</v>
      </c>
      <c r="H17" s="1"/>
      <c r="I17" s="1"/>
      <c r="J17" s="1" t="s">
        <v>16</v>
      </c>
      <c r="K17" s="1">
        <f>0%* 30368000</f>
        <v>0</v>
      </c>
      <c r="L17" s="1"/>
    </row>
    <row r="18" spans="1:12" x14ac:dyDescent="0.2">
      <c r="A18" s="1">
        <v>14</v>
      </c>
      <c r="B18" s="1" t="s">
        <v>33</v>
      </c>
      <c r="C18" s="1" t="s">
        <v>13</v>
      </c>
      <c r="D18" s="1" t="s">
        <v>34</v>
      </c>
      <c r="E18" s="1">
        <v>616</v>
      </c>
      <c r="F18" s="1" t="s">
        <v>15</v>
      </c>
      <c r="G18" s="1">
        <v>616643104</v>
      </c>
      <c r="H18" s="1"/>
      <c r="I18" s="1"/>
      <c r="J18" s="1" t="s">
        <v>16</v>
      </c>
      <c r="K18" s="1">
        <f>0%* 1001044</f>
        <v>0</v>
      </c>
      <c r="L18" s="1"/>
    </row>
    <row r="19" spans="1:12" x14ac:dyDescent="0.2">
      <c r="A19" s="1">
        <v>15</v>
      </c>
      <c r="B19" s="1" t="s">
        <v>35</v>
      </c>
      <c r="C19" s="1" t="s">
        <v>13</v>
      </c>
      <c r="D19" s="1" t="s">
        <v>36</v>
      </c>
      <c r="E19" s="1">
        <v>2</v>
      </c>
      <c r="F19" s="1" t="s">
        <v>15</v>
      </c>
      <c r="G19" s="1">
        <v>1514986</v>
      </c>
      <c r="H19" s="1"/>
      <c r="I19" s="1"/>
      <c r="J19" s="1" t="s">
        <v>16</v>
      </c>
      <c r="K19" s="1">
        <f>0%* 757493</f>
        <v>0</v>
      </c>
      <c r="L19" s="1"/>
    </row>
    <row r="20" spans="1:12" x14ac:dyDescent="0.2">
      <c r="A20" s="1">
        <v>16</v>
      </c>
      <c r="B20" s="1" t="s">
        <v>37</v>
      </c>
      <c r="C20" s="1" t="s">
        <v>13</v>
      </c>
      <c r="D20" s="1" t="s">
        <v>38</v>
      </c>
      <c r="E20" s="1">
        <v>10</v>
      </c>
      <c r="F20" s="1" t="s">
        <v>15</v>
      </c>
      <c r="G20" s="1">
        <v>32958620</v>
      </c>
      <c r="H20" s="1"/>
      <c r="I20" s="1"/>
      <c r="J20" s="1" t="s">
        <v>16</v>
      </c>
      <c r="K20" s="1">
        <f>0%* 3295862</f>
        <v>0</v>
      </c>
      <c r="L20" s="1"/>
    </row>
    <row r="21" spans="1:12" x14ac:dyDescent="0.2">
      <c r="A21" s="1">
        <v>17</v>
      </c>
      <c r="B21" s="1" t="s">
        <v>37</v>
      </c>
      <c r="C21" s="1" t="s">
        <v>13</v>
      </c>
      <c r="D21" s="1" t="s">
        <v>39</v>
      </c>
      <c r="E21" s="1">
        <v>2</v>
      </c>
      <c r="F21" s="1" t="s">
        <v>15</v>
      </c>
      <c r="G21" s="1">
        <v>6591724</v>
      </c>
      <c r="H21" s="1"/>
      <c r="I21" s="1"/>
      <c r="J21" s="1" t="s">
        <v>16</v>
      </c>
      <c r="K21" s="1">
        <f>0%* 3295862</f>
        <v>0</v>
      </c>
      <c r="L21" s="1"/>
    </row>
    <row r="22" spans="1:12" x14ac:dyDescent="0.2">
      <c r="A22" s="1">
        <v>18</v>
      </c>
      <c r="B22" s="1" t="s">
        <v>37</v>
      </c>
      <c r="C22" s="1" t="s">
        <v>13</v>
      </c>
      <c r="D22" s="1" t="s">
        <v>40</v>
      </c>
      <c r="E22" s="1">
        <v>11</v>
      </c>
      <c r="F22" s="1" t="s">
        <v>15</v>
      </c>
      <c r="G22" s="1">
        <v>36254482</v>
      </c>
      <c r="H22" s="1"/>
      <c r="I22" s="1"/>
      <c r="J22" s="1" t="s">
        <v>16</v>
      </c>
      <c r="K22" s="1">
        <f>0%* 3295862</f>
        <v>0</v>
      </c>
      <c r="L22" s="1"/>
    </row>
    <row r="23" spans="1:12" x14ac:dyDescent="0.2">
      <c r="A23" s="1">
        <v>19</v>
      </c>
      <c r="B23" s="1" t="s">
        <v>37</v>
      </c>
      <c r="C23" s="1" t="s">
        <v>13</v>
      </c>
      <c r="D23" s="1" t="s">
        <v>41</v>
      </c>
      <c r="E23" s="1">
        <v>11</v>
      </c>
      <c r="F23" s="1" t="s">
        <v>15</v>
      </c>
      <c r="G23" s="1">
        <v>36673615</v>
      </c>
      <c r="H23" s="1"/>
      <c r="I23" s="1"/>
      <c r="J23" s="1" t="s">
        <v>16</v>
      </c>
      <c r="K23" s="1">
        <f>0%* 3333965</f>
        <v>0</v>
      </c>
      <c r="L23" s="1"/>
    </row>
    <row r="24" spans="1:12" x14ac:dyDescent="0.2">
      <c r="A24" s="1">
        <v>20</v>
      </c>
      <c r="B24" s="1" t="s">
        <v>37</v>
      </c>
      <c r="C24" s="1" t="s">
        <v>13</v>
      </c>
      <c r="D24" s="1" t="s">
        <v>42</v>
      </c>
      <c r="E24" s="1">
        <v>20</v>
      </c>
      <c r="F24" s="1" t="s">
        <v>15</v>
      </c>
      <c r="G24" s="1">
        <v>65917240</v>
      </c>
      <c r="H24" s="1"/>
      <c r="I24" s="1"/>
      <c r="J24" s="1" t="s">
        <v>16</v>
      </c>
      <c r="K24" s="1">
        <f>0%* 3295862</f>
        <v>0</v>
      </c>
      <c r="L24" s="1"/>
    </row>
    <row r="25" spans="1:12" x14ac:dyDescent="0.2">
      <c r="A25" s="1">
        <v>21</v>
      </c>
      <c r="B25" s="1" t="s">
        <v>43</v>
      </c>
      <c r="C25" s="1" t="s">
        <v>13</v>
      </c>
      <c r="D25" s="1" t="s">
        <v>44</v>
      </c>
      <c r="E25" s="1">
        <v>6</v>
      </c>
      <c r="F25" s="1" t="s">
        <v>15</v>
      </c>
      <c r="G25" s="1">
        <v>15542004</v>
      </c>
      <c r="H25" s="1"/>
      <c r="I25" s="1"/>
      <c r="J25" s="1" t="s">
        <v>16</v>
      </c>
      <c r="K25" s="1">
        <f>0%* 2590334</f>
        <v>0</v>
      </c>
      <c r="L25" s="1"/>
    </row>
    <row r="26" spans="1:12" x14ac:dyDescent="0.2">
      <c r="A26" s="1">
        <v>22</v>
      </c>
      <c r="B26" s="1" t="s">
        <v>45</v>
      </c>
      <c r="C26" s="1" t="s">
        <v>13</v>
      </c>
      <c r="D26" s="1" t="s">
        <v>46</v>
      </c>
      <c r="E26" s="1">
        <v>2</v>
      </c>
      <c r="F26" s="1" t="s">
        <v>15</v>
      </c>
      <c r="G26" s="1">
        <v>14239636</v>
      </c>
      <c r="H26" s="1"/>
      <c r="I26" s="1"/>
      <c r="J26" s="1" t="s">
        <v>16</v>
      </c>
      <c r="K26" s="1">
        <f>0%* 7119818</f>
        <v>0</v>
      </c>
      <c r="L26" s="1"/>
    </row>
    <row r="27" spans="1:12" x14ac:dyDescent="0.2">
      <c r="A27" s="1">
        <v>23</v>
      </c>
      <c r="B27" s="1" t="s">
        <v>43</v>
      </c>
      <c r="C27" s="1" t="s">
        <v>13</v>
      </c>
      <c r="D27" s="1" t="s">
        <v>47</v>
      </c>
      <c r="E27" s="1">
        <v>4</v>
      </c>
      <c r="F27" s="1" t="s">
        <v>15</v>
      </c>
      <c r="G27" s="1">
        <v>31236784</v>
      </c>
      <c r="H27" s="1"/>
      <c r="I27" s="1"/>
      <c r="J27" s="1" t="s">
        <v>16</v>
      </c>
      <c r="K27" s="1">
        <f>0%* 7809196</f>
        <v>0</v>
      </c>
      <c r="L27" s="1"/>
    </row>
    <row r="28" spans="1:12" x14ac:dyDescent="0.2">
      <c r="A28" s="1">
        <v>24</v>
      </c>
      <c r="B28" s="1" t="s">
        <v>45</v>
      </c>
      <c r="C28" s="1" t="s">
        <v>13</v>
      </c>
      <c r="D28" s="1" t="s">
        <v>48</v>
      </c>
      <c r="E28" s="1">
        <v>4</v>
      </c>
      <c r="F28" s="1" t="s">
        <v>15</v>
      </c>
      <c r="G28" s="1">
        <v>31236784</v>
      </c>
      <c r="H28" s="1"/>
      <c r="I28" s="1"/>
      <c r="J28" s="1" t="s">
        <v>16</v>
      </c>
      <c r="K28" s="1">
        <f>0%* 7809196</f>
        <v>0</v>
      </c>
      <c r="L28" s="1"/>
    </row>
    <row r="29" spans="1:12" x14ac:dyDescent="0.2">
      <c r="A29" s="1">
        <v>25</v>
      </c>
      <c r="B29" s="1" t="s">
        <v>45</v>
      </c>
      <c r="C29" s="1" t="s">
        <v>13</v>
      </c>
      <c r="D29" s="1" t="s">
        <v>49</v>
      </c>
      <c r="E29" s="1">
        <v>2</v>
      </c>
      <c r="F29" s="1" t="s">
        <v>15</v>
      </c>
      <c r="G29" s="1">
        <v>23006010</v>
      </c>
      <c r="H29" s="1"/>
      <c r="I29" s="1"/>
      <c r="J29" s="1" t="s">
        <v>16</v>
      </c>
      <c r="K29" s="1">
        <f>0%* 11503005</f>
        <v>0</v>
      </c>
      <c r="L29" s="1"/>
    </row>
    <row r="30" spans="1:12" x14ac:dyDescent="0.2">
      <c r="A30" s="1">
        <v>26</v>
      </c>
      <c r="B30" s="1" t="s">
        <v>50</v>
      </c>
      <c r="C30" s="1" t="s">
        <v>13</v>
      </c>
      <c r="D30" s="1" t="s">
        <v>51</v>
      </c>
      <c r="E30" s="1">
        <v>39</v>
      </c>
      <c r="F30" s="1" t="s">
        <v>19</v>
      </c>
      <c r="G30" s="1">
        <v>200188365</v>
      </c>
      <c r="H30" s="1"/>
      <c r="I30" s="1"/>
      <c r="J30" s="1" t="s">
        <v>16</v>
      </c>
      <c r="K30" s="1">
        <f>0%* 5133035</f>
        <v>0</v>
      </c>
      <c r="L30" s="1"/>
    </row>
    <row r="31" spans="1:12" x14ac:dyDescent="0.2">
      <c r="A31" s="1">
        <v>27</v>
      </c>
      <c r="B31" s="1" t="s">
        <v>52</v>
      </c>
      <c r="C31" s="1" t="s">
        <v>13</v>
      </c>
      <c r="D31" s="1" t="s">
        <v>53</v>
      </c>
      <c r="E31" s="1">
        <v>57</v>
      </c>
      <c r="F31" s="1" t="s">
        <v>19</v>
      </c>
      <c r="G31" s="1">
        <v>412144200</v>
      </c>
      <c r="H31" s="1"/>
      <c r="I31" s="1"/>
      <c r="J31" s="1" t="s">
        <v>16</v>
      </c>
      <c r="K31" s="1">
        <f>0%* 7230600</f>
        <v>0</v>
      </c>
      <c r="L31" s="1"/>
    </row>
    <row r="32" spans="1:12" x14ac:dyDescent="0.2">
      <c r="A32" s="1">
        <v>28</v>
      </c>
      <c r="B32" s="1" t="s">
        <v>54</v>
      </c>
      <c r="C32" s="1" t="s">
        <v>13</v>
      </c>
      <c r="D32" s="1" t="s">
        <v>55</v>
      </c>
      <c r="E32" s="1">
        <v>4</v>
      </c>
      <c r="F32" s="1" t="s">
        <v>15</v>
      </c>
      <c r="G32" s="1">
        <v>4634400</v>
      </c>
      <c r="H32" s="1"/>
      <c r="I32" s="1"/>
      <c r="J32" s="1" t="s">
        <v>16</v>
      </c>
      <c r="K32" s="1">
        <f>0%* 1158600</f>
        <v>0</v>
      </c>
      <c r="L32" s="1"/>
    </row>
    <row r="35" spans="1:10" x14ac:dyDescent="0.2">
      <c r="A35" s="1" t="s">
        <v>0</v>
      </c>
      <c r="B35" s="1" t="s">
        <v>56</v>
      </c>
      <c r="C35" s="1" t="s">
        <v>57</v>
      </c>
      <c r="D35" s="1" t="s">
        <v>4</v>
      </c>
      <c r="E35" s="1" t="s">
        <v>58</v>
      </c>
      <c r="F35" s="1" t="s">
        <v>6</v>
      </c>
      <c r="G35" s="1" t="s">
        <v>59</v>
      </c>
      <c r="H35" s="1" t="s">
        <v>60</v>
      </c>
      <c r="I35" s="1" t="s">
        <v>61</v>
      </c>
      <c r="J35" s="1" t="s">
        <v>10</v>
      </c>
    </row>
    <row r="36" spans="1:10" x14ac:dyDescent="0.2">
      <c r="A36" s="1">
        <v>1</v>
      </c>
      <c r="B36" s="1" t="s">
        <v>62</v>
      </c>
      <c r="C36" s="1" t="s">
        <v>63</v>
      </c>
      <c r="D36" s="1">
        <v>51</v>
      </c>
      <c r="E36" s="1" t="s">
        <v>64</v>
      </c>
      <c r="F36" s="1">
        <v>1818864876</v>
      </c>
      <c r="G36" s="1"/>
      <c r="H36" s="1"/>
      <c r="I36" s="1" t="s">
        <v>65</v>
      </c>
      <c r="J36" s="1">
        <v>1818864876</v>
      </c>
    </row>
    <row r="37" spans="1:10" x14ac:dyDescent="0.2">
      <c r="A37" s="1">
        <v>2</v>
      </c>
      <c r="B37" s="1" t="s">
        <v>62</v>
      </c>
      <c r="C37" s="1" t="s">
        <v>66</v>
      </c>
      <c r="D37" s="1">
        <v>20</v>
      </c>
      <c r="E37" s="1" t="s">
        <v>64</v>
      </c>
      <c r="F37" s="1">
        <v>741961620</v>
      </c>
      <c r="G37" s="1"/>
      <c r="H37" s="1"/>
      <c r="I37" s="1" t="s">
        <v>65</v>
      </c>
      <c r="J37" s="1">
        <v>741961620</v>
      </c>
    </row>
    <row r="38" spans="1:10" x14ac:dyDescent="0.2">
      <c r="A38" s="1">
        <v>3</v>
      </c>
      <c r="B38" s="1" t="s">
        <v>67</v>
      </c>
      <c r="C38" s="1" t="s">
        <v>68</v>
      </c>
      <c r="D38" s="1">
        <v>85</v>
      </c>
      <c r="E38" s="1" t="s">
        <v>69</v>
      </c>
      <c r="F38" s="1">
        <v>1160250000</v>
      </c>
      <c r="G38" s="1"/>
      <c r="H38" s="1"/>
      <c r="I38" s="1" t="s">
        <v>65</v>
      </c>
      <c r="J38" s="1">
        <v>1160250000</v>
      </c>
    </row>
    <row r="39" spans="1:10" x14ac:dyDescent="0.2">
      <c r="A39" s="1">
        <v>4</v>
      </c>
      <c r="B39" s="1" t="s">
        <v>70</v>
      </c>
      <c r="C39" s="1" t="s">
        <v>71</v>
      </c>
      <c r="D39" s="1">
        <v>82</v>
      </c>
      <c r="E39" s="1" t="s">
        <v>72</v>
      </c>
      <c r="F39" s="1">
        <v>1445488738</v>
      </c>
      <c r="G39" s="1"/>
      <c r="H39" s="1"/>
      <c r="I39" s="4">
        <v>1</v>
      </c>
      <c r="J39" s="1">
        <v>1445488738</v>
      </c>
    </row>
    <row r="40" spans="1:10" x14ac:dyDescent="0.2">
      <c r="A40" s="1">
        <v>5</v>
      </c>
      <c r="B40" s="1" t="s">
        <v>70</v>
      </c>
      <c r="C40" s="1" t="s">
        <v>73</v>
      </c>
      <c r="D40" s="1">
        <v>7</v>
      </c>
      <c r="E40" s="1" t="s">
        <v>72</v>
      </c>
      <c r="F40" s="1">
        <v>140272524</v>
      </c>
      <c r="G40" s="1"/>
      <c r="H40" s="1"/>
      <c r="I40" s="4">
        <v>1</v>
      </c>
      <c r="J40" s="1">
        <v>140272524</v>
      </c>
    </row>
    <row r="43" spans="1:10" x14ac:dyDescent="0.2">
      <c r="B43" t="s">
        <v>74</v>
      </c>
      <c r="C43">
        <f>SUM(K5:K33)</f>
        <v>0</v>
      </c>
    </row>
    <row r="44" spans="1:10" x14ac:dyDescent="0.2">
      <c r="B44" t="s">
        <v>75</v>
      </c>
      <c r="C44">
        <f>SUM(J36:J41)</f>
        <v>5306837758</v>
      </c>
    </row>
    <row r="45" spans="1:10" x14ac:dyDescent="0.2">
      <c r="B45" t="s">
        <v>76</v>
      </c>
      <c r="C45">
        <f>SUM(G5:G33)</f>
        <v>4728914728</v>
      </c>
    </row>
    <row r="46" spans="1:10" x14ac:dyDescent="0.2">
      <c r="B46" t="s">
        <v>77</v>
      </c>
      <c r="C46">
        <f>SUM(F36:F41)</f>
        <v>5306837758</v>
      </c>
    </row>
    <row r="47" spans="1:10" x14ac:dyDescent="0.2">
      <c r="B47" t="s">
        <v>78</v>
      </c>
      <c r="C47">
        <f>SUM(C43:C44)</f>
        <v>5306837758</v>
      </c>
    </row>
    <row r="48" spans="1:10" x14ac:dyDescent="0.2">
      <c r="B48" t="s">
        <v>79</v>
      </c>
      <c r="C48">
        <f>SUM(C45:C46)</f>
        <v>10035752486</v>
      </c>
    </row>
    <row r="49" spans="2:3" x14ac:dyDescent="0.2">
      <c r="B49" t="s">
        <v>80</v>
      </c>
      <c r="C49">
        <f>(C47)/(C48)</f>
        <v>0.52879320862118762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158"/>
  <sheetViews>
    <sheetView topLeftCell="V122" workbookViewId="0">
      <selection activeCell="AF140" sqref="AF140"/>
    </sheetView>
  </sheetViews>
  <sheetFormatPr baseColWidth="10" defaultColWidth="10.83203125" defaultRowHeight="15" x14ac:dyDescent="0.2"/>
  <cols>
    <col min="2" max="2" width="19.33203125" customWidth="1"/>
    <col min="3" max="3" width="137.6640625" customWidth="1"/>
    <col min="4" max="4" width="31.33203125" customWidth="1"/>
    <col min="6" max="6" width="15.1640625" customWidth="1"/>
    <col min="21" max="21" width="13.6640625" customWidth="1"/>
    <col min="30" max="30" width="16.33203125" bestFit="1" customWidth="1"/>
    <col min="31" max="31" width="17.33203125" customWidth="1"/>
    <col min="32" max="32" width="17.5" customWidth="1"/>
  </cols>
  <sheetData>
    <row r="3" spans="1:32" x14ac:dyDescent="0.2">
      <c r="H3" s="19" t="s">
        <v>81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 t="s">
        <v>82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2" t="s">
        <v>83</v>
      </c>
    </row>
    <row r="4" spans="1:32" x14ac:dyDescent="0.2">
      <c r="A4" s="5" t="s">
        <v>0</v>
      </c>
      <c r="B4" s="5" t="s">
        <v>84</v>
      </c>
      <c r="C4" s="5" t="s">
        <v>85</v>
      </c>
      <c r="D4" s="5" t="s">
        <v>86</v>
      </c>
      <c r="E4" s="5" t="s">
        <v>87</v>
      </c>
      <c r="F4" s="5" t="s">
        <v>88</v>
      </c>
      <c r="G4" s="5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3" t="s">
        <v>94</v>
      </c>
      <c r="M4" s="3" t="s">
        <v>95</v>
      </c>
      <c r="N4" s="3" t="s">
        <v>96</v>
      </c>
      <c r="O4" s="3" t="s">
        <v>97</v>
      </c>
      <c r="P4" s="3" t="s">
        <v>98</v>
      </c>
      <c r="Q4" s="3" t="s">
        <v>99</v>
      </c>
      <c r="R4" s="3" t="s">
        <v>100</v>
      </c>
      <c r="S4" s="3" t="s">
        <v>101</v>
      </c>
      <c r="T4" s="3" t="s">
        <v>90</v>
      </c>
      <c r="U4" s="3" t="s">
        <v>91</v>
      </c>
      <c r="V4" s="3" t="s">
        <v>92</v>
      </c>
      <c r="W4" s="3" t="s">
        <v>93</v>
      </c>
      <c r="X4" s="3" t="s">
        <v>94</v>
      </c>
      <c r="Y4" s="3" t="s">
        <v>95</v>
      </c>
      <c r="Z4" s="3" t="s">
        <v>96</v>
      </c>
      <c r="AA4" s="3" t="s">
        <v>97</v>
      </c>
      <c r="AB4" s="3" t="s">
        <v>98</v>
      </c>
      <c r="AC4" s="3" t="s">
        <v>99</v>
      </c>
      <c r="AD4" s="3" t="s">
        <v>100</v>
      </c>
      <c r="AE4" s="11" t="s">
        <v>101</v>
      </c>
      <c r="AF4" s="22"/>
    </row>
    <row r="5" spans="1:32" x14ac:dyDescent="0.2">
      <c r="A5" s="1">
        <v>1</v>
      </c>
      <c r="B5" s="13" t="s">
        <v>12</v>
      </c>
      <c r="C5" s="13" t="s">
        <v>119</v>
      </c>
      <c r="D5" s="13" t="s">
        <v>119</v>
      </c>
      <c r="E5" s="13" t="s">
        <v>15</v>
      </c>
      <c r="F5" s="14">
        <v>7220414</v>
      </c>
      <c r="G5" s="15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>
        <f t="shared" ref="T5:T36" si="0">H5*$F5</f>
        <v>0</v>
      </c>
      <c r="U5" s="2">
        <f t="shared" ref="U5:U36" si="1">I5*$F5</f>
        <v>0</v>
      </c>
      <c r="V5" s="2">
        <f t="shared" ref="V5:V36" si="2">J5*$F5</f>
        <v>0</v>
      </c>
      <c r="W5" s="2">
        <f t="shared" ref="W5:W36" si="3">K5*$F5</f>
        <v>0</v>
      </c>
      <c r="X5" s="2">
        <f t="shared" ref="X5:X36" si="4">L5*$F5</f>
        <v>0</v>
      </c>
      <c r="Y5" s="2">
        <f t="shared" ref="Y5:Y36" si="5">M5*$F5</f>
        <v>0</v>
      </c>
      <c r="Z5" s="2">
        <f t="shared" ref="Z5:Z36" si="6">N5*$F5</f>
        <v>0</v>
      </c>
      <c r="AA5" s="2">
        <f t="shared" ref="AA5:AA36" si="7">O5*$F5</f>
        <v>0</v>
      </c>
      <c r="AB5" s="2">
        <f t="shared" ref="AB5:AB36" si="8">P5*$F5</f>
        <v>0</v>
      </c>
      <c r="AC5" s="2">
        <f t="shared" ref="AC5:AC36" si="9">Q5*$F5</f>
        <v>0</v>
      </c>
      <c r="AD5" s="2">
        <f t="shared" ref="AD5:AD36" si="10">R5*$F5</f>
        <v>0</v>
      </c>
      <c r="AE5" s="16">
        <f t="shared" ref="AE5:AE36" si="11">S5*$F5</f>
        <v>0</v>
      </c>
      <c r="AF5" s="2">
        <f t="shared" ref="AF5:AF36" si="12">SUM(T5:AE5)</f>
        <v>0</v>
      </c>
    </row>
    <row r="6" spans="1:32" x14ac:dyDescent="0.2">
      <c r="A6" s="1">
        <v>2</v>
      </c>
      <c r="B6" s="13" t="s">
        <v>12</v>
      </c>
      <c r="C6" s="13" t="s">
        <v>120</v>
      </c>
      <c r="D6" s="13" t="s">
        <v>120</v>
      </c>
      <c r="E6" s="13" t="s">
        <v>15</v>
      </c>
      <c r="F6" s="14">
        <v>7220414</v>
      </c>
      <c r="G6" s="15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>
        <f t="shared" si="0"/>
        <v>0</v>
      </c>
      <c r="U6" s="2">
        <f t="shared" si="1"/>
        <v>0</v>
      </c>
      <c r="V6" s="2">
        <f t="shared" si="2"/>
        <v>0</v>
      </c>
      <c r="W6" s="2">
        <f t="shared" si="3"/>
        <v>0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  <c r="AB6" s="2">
        <f t="shared" si="8"/>
        <v>0</v>
      </c>
      <c r="AC6" s="2">
        <f t="shared" si="9"/>
        <v>0</v>
      </c>
      <c r="AD6" s="2">
        <f t="shared" si="10"/>
        <v>0</v>
      </c>
      <c r="AE6" s="16">
        <f t="shared" si="11"/>
        <v>0</v>
      </c>
      <c r="AF6" s="1">
        <f t="shared" si="12"/>
        <v>0</v>
      </c>
    </row>
    <row r="7" spans="1:32" x14ac:dyDescent="0.2">
      <c r="A7" s="1">
        <v>3</v>
      </c>
      <c r="B7" s="13" t="s">
        <v>12</v>
      </c>
      <c r="C7" s="13" t="s">
        <v>121</v>
      </c>
      <c r="D7" s="13" t="s">
        <v>121</v>
      </c>
      <c r="E7" s="13" t="s">
        <v>15</v>
      </c>
      <c r="F7" s="14">
        <v>7220414</v>
      </c>
      <c r="G7" s="15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>
        <f t="shared" si="0"/>
        <v>0</v>
      </c>
      <c r="U7" s="2">
        <f t="shared" si="1"/>
        <v>0</v>
      </c>
      <c r="V7" s="2">
        <f t="shared" si="2"/>
        <v>0</v>
      </c>
      <c r="W7" s="2">
        <f t="shared" si="3"/>
        <v>0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  <c r="AB7" s="2">
        <f t="shared" si="8"/>
        <v>0</v>
      </c>
      <c r="AC7" s="2">
        <f t="shared" si="9"/>
        <v>0</v>
      </c>
      <c r="AD7" s="2">
        <f t="shared" si="10"/>
        <v>0</v>
      </c>
      <c r="AE7" s="16">
        <f t="shared" si="11"/>
        <v>0</v>
      </c>
      <c r="AF7" s="1">
        <f t="shared" si="12"/>
        <v>0</v>
      </c>
    </row>
    <row r="8" spans="1:32" x14ac:dyDescent="0.2">
      <c r="A8" s="1">
        <v>4</v>
      </c>
      <c r="B8" s="13" t="s">
        <v>12</v>
      </c>
      <c r="C8" s="13" t="s">
        <v>122</v>
      </c>
      <c r="D8" s="13" t="s">
        <v>122</v>
      </c>
      <c r="E8" s="13" t="s">
        <v>15</v>
      </c>
      <c r="F8" s="14">
        <v>6706031</v>
      </c>
      <c r="G8" s="15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>
        <f t="shared" si="0"/>
        <v>0</v>
      </c>
      <c r="U8" s="2">
        <f t="shared" si="1"/>
        <v>0</v>
      </c>
      <c r="V8" s="2">
        <f t="shared" si="2"/>
        <v>0</v>
      </c>
      <c r="W8" s="2">
        <f t="shared" si="3"/>
        <v>0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2">
        <f t="shared" si="7"/>
        <v>0</v>
      </c>
      <c r="AB8" s="2">
        <f t="shared" si="8"/>
        <v>0</v>
      </c>
      <c r="AC8" s="2">
        <f t="shared" si="9"/>
        <v>0</v>
      </c>
      <c r="AD8" s="2">
        <f t="shared" si="10"/>
        <v>0</v>
      </c>
      <c r="AE8" s="16">
        <f t="shared" si="11"/>
        <v>0</v>
      </c>
      <c r="AF8" s="1">
        <f t="shared" si="12"/>
        <v>0</v>
      </c>
    </row>
    <row r="9" spans="1:32" x14ac:dyDescent="0.2">
      <c r="A9" s="1">
        <v>5</v>
      </c>
      <c r="B9" s="13" t="s">
        <v>12</v>
      </c>
      <c r="C9" s="13" t="s">
        <v>14</v>
      </c>
      <c r="D9" s="13" t="s">
        <v>14</v>
      </c>
      <c r="E9" s="13" t="s">
        <v>15</v>
      </c>
      <c r="F9" s="14">
        <v>6706031</v>
      </c>
      <c r="G9" s="15">
        <v>0</v>
      </c>
      <c r="H9" s="1">
        <v>3</v>
      </c>
      <c r="I9" s="1">
        <v>3</v>
      </c>
      <c r="J9" s="1">
        <v>2</v>
      </c>
      <c r="K9" s="1"/>
      <c r="L9" s="1"/>
      <c r="M9" s="1"/>
      <c r="N9" s="1"/>
      <c r="O9" s="1"/>
      <c r="P9" s="1">
        <v>2</v>
      </c>
      <c r="Q9" s="1"/>
      <c r="R9" s="1"/>
      <c r="S9" s="1"/>
      <c r="T9" s="2">
        <f t="shared" si="0"/>
        <v>20118093</v>
      </c>
      <c r="U9" s="2">
        <f t="shared" si="1"/>
        <v>20118093</v>
      </c>
      <c r="V9" s="2">
        <f t="shared" si="2"/>
        <v>13412062</v>
      </c>
      <c r="W9" s="2">
        <f t="shared" si="3"/>
        <v>0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2">
        <f t="shared" si="7"/>
        <v>0</v>
      </c>
      <c r="AB9" s="2">
        <f t="shared" si="8"/>
        <v>13412062</v>
      </c>
      <c r="AC9" s="2">
        <f t="shared" si="9"/>
        <v>0</v>
      </c>
      <c r="AD9" s="2">
        <f t="shared" si="10"/>
        <v>0</v>
      </c>
      <c r="AE9" s="16">
        <f t="shared" si="11"/>
        <v>0</v>
      </c>
      <c r="AF9" s="1">
        <f t="shared" si="12"/>
        <v>67060310</v>
      </c>
    </row>
    <row r="10" spans="1:32" x14ac:dyDescent="0.2">
      <c r="A10" s="1">
        <v>6</v>
      </c>
      <c r="B10" s="13" t="s">
        <v>12</v>
      </c>
      <c r="C10" s="13" t="s">
        <v>123</v>
      </c>
      <c r="D10" s="13" t="s">
        <v>123</v>
      </c>
      <c r="E10" s="13" t="s">
        <v>15</v>
      </c>
      <c r="F10" s="14">
        <v>6706031</v>
      </c>
      <c r="G10" s="15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>
        <f t="shared" si="0"/>
        <v>0</v>
      </c>
      <c r="U10" s="2">
        <f t="shared" si="1"/>
        <v>0</v>
      </c>
      <c r="V10" s="2">
        <f t="shared" si="2"/>
        <v>0</v>
      </c>
      <c r="W10" s="2">
        <f t="shared" si="3"/>
        <v>0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2">
        <f t="shared" si="7"/>
        <v>0</v>
      </c>
      <c r="AB10" s="2">
        <f t="shared" si="8"/>
        <v>0</v>
      </c>
      <c r="AC10" s="2">
        <f t="shared" si="9"/>
        <v>0</v>
      </c>
      <c r="AD10" s="2">
        <f t="shared" si="10"/>
        <v>0</v>
      </c>
      <c r="AE10" s="16">
        <f t="shared" si="11"/>
        <v>0</v>
      </c>
      <c r="AF10" s="1">
        <f t="shared" si="12"/>
        <v>0</v>
      </c>
    </row>
    <row r="11" spans="1:32" x14ac:dyDescent="0.2">
      <c r="A11" s="1">
        <v>7</v>
      </c>
      <c r="B11" s="13" t="s">
        <v>12</v>
      </c>
      <c r="C11" s="13" t="s">
        <v>124</v>
      </c>
      <c r="D11" s="13" t="s">
        <v>124</v>
      </c>
      <c r="E11" s="13" t="s">
        <v>15</v>
      </c>
      <c r="F11" s="14">
        <v>6410737</v>
      </c>
      <c r="G11" s="15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>
        <f t="shared" si="0"/>
        <v>0</v>
      </c>
      <c r="U11" s="2">
        <f t="shared" si="1"/>
        <v>0</v>
      </c>
      <c r="V11" s="2">
        <f t="shared" si="2"/>
        <v>0</v>
      </c>
      <c r="W11" s="2">
        <f t="shared" si="3"/>
        <v>0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  <c r="AB11" s="2">
        <f t="shared" si="8"/>
        <v>0</v>
      </c>
      <c r="AC11" s="2">
        <f t="shared" si="9"/>
        <v>0</v>
      </c>
      <c r="AD11" s="2">
        <f t="shared" si="10"/>
        <v>0</v>
      </c>
      <c r="AE11" s="16">
        <f t="shared" si="11"/>
        <v>0</v>
      </c>
      <c r="AF11" s="1">
        <f t="shared" si="12"/>
        <v>0</v>
      </c>
    </row>
    <row r="12" spans="1:32" x14ac:dyDescent="0.2">
      <c r="A12" s="1">
        <v>8</v>
      </c>
      <c r="B12" s="13" t="s">
        <v>17</v>
      </c>
      <c r="C12" s="13" t="s">
        <v>125</v>
      </c>
      <c r="D12" s="13" t="s">
        <v>125</v>
      </c>
      <c r="E12" s="13" t="s">
        <v>19</v>
      </c>
      <c r="F12" s="14">
        <v>4477038</v>
      </c>
      <c r="G12" s="15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>
        <f t="shared" si="0"/>
        <v>0</v>
      </c>
      <c r="U12" s="2">
        <f t="shared" si="1"/>
        <v>0</v>
      </c>
      <c r="V12" s="2">
        <f t="shared" si="2"/>
        <v>0</v>
      </c>
      <c r="W12" s="2">
        <f t="shared" si="3"/>
        <v>0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2">
        <f t="shared" si="7"/>
        <v>0</v>
      </c>
      <c r="AB12" s="2">
        <f t="shared" si="8"/>
        <v>0</v>
      </c>
      <c r="AC12" s="2">
        <f t="shared" si="9"/>
        <v>0</v>
      </c>
      <c r="AD12" s="2">
        <f t="shared" si="10"/>
        <v>0</v>
      </c>
      <c r="AE12" s="16">
        <f t="shared" si="11"/>
        <v>0</v>
      </c>
      <c r="AF12" s="1">
        <f t="shared" si="12"/>
        <v>0</v>
      </c>
    </row>
    <row r="13" spans="1:32" x14ac:dyDescent="0.2">
      <c r="A13" s="1">
        <v>9</v>
      </c>
      <c r="B13" s="13" t="s">
        <v>17</v>
      </c>
      <c r="C13" s="13" t="s">
        <v>18</v>
      </c>
      <c r="D13" s="13" t="s">
        <v>18</v>
      </c>
      <c r="E13" s="13" t="s">
        <v>19</v>
      </c>
      <c r="F13" s="14">
        <v>4477038</v>
      </c>
      <c r="G13" s="15">
        <v>0</v>
      </c>
      <c r="H13" s="1">
        <v>7</v>
      </c>
      <c r="I13" s="1">
        <v>7</v>
      </c>
      <c r="J13" s="1">
        <v>6</v>
      </c>
      <c r="K13" s="1"/>
      <c r="L13" s="1"/>
      <c r="M13" s="1"/>
      <c r="N13" s="1"/>
      <c r="O13" s="1"/>
      <c r="P13" s="1">
        <v>2</v>
      </c>
      <c r="Q13" s="1"/>
      <c r="R13" s="1"/>
      <c r="S13" s="1"/>
      <c r="T13" s="2">
        <f t="shared" si="0"/>
        <v>31339266</v>
      </c>
      <c r="U13" s="2">
        <f t="shared" si="1"/>
        <v>31339266</v>
      </c>
      <c r="V13" s="2">
        <f t="shared" si="2"/>
        <v>26862228</v>
      </c>
      <c r="W13" s="2">
        <f t="shared" si="3"/>
        <v>0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2">
        <f t="shared" si="7"/>
        <v>0</v>
      </c>
      <c r="AB13" s="2">
        <f t="shared" si="8"/>
        <v>8954076</v>
      </c>
      <c r="AC13" s="2">
        <f t="shared" si="9"/>
        <v>0</v>
      </c>
      <c r="AD13" s="2">
        <f t="shared" si="10"/>
        <v>0</v>
      </c>
      <c r="AE13" s="16">
        <f t="shared" si="11"/>
        <v>0</v>
      </c>
      <c r="AF13" s="1">
        <f t="shared" si="12"/>
        <v>98494836</v>
      </c>
    </row>
    <row r="14" spans="1:32" x14ac:dyDescent="0.2">
      <c r="A14" s="1">
        <v>10</v>
      </c>
      <c r="B14" s="13" t="s">
        <v>17</v>
      </c>
      <c r="C14" s="13" t="s">
        <v>20</v>
      </c>
      <c r="D14" s="13" t="s">
        <v>20</v>
      </c>
      <c r="E14" s="13" t="s">
        <v>19</v>
      </c>
      <c r="F14" s="14">
        <v>5462217</v>
      </c>
      <c r="G14" s="15">
        <v>0</v>
      </c>
      <c r="H14" s="1">
        <v>6</v>
      </c>
      <c r="I14" s="1">
        <v>6</v>
      </c>
      <c r="J14" s="1">
        <v>5</v>
      </c>
      <c r="K14" s="1"/>
      <c r="L14" s="1"/>
      <c r="M14" s="1"/>
      <c r="N14" s="1"/>
      <c r="O14" s="1"/>
      <c r="P14" s="1">
        <v>3</v>
      </c>
      <c r="Q14" s="1"/>
      <c r="R14" s="1"/>
      <c r="S14" s="1"/>
      <c r="T14" s="2">
        <f t="shared" si="0"/>
        <v>32773302</v>
      </c>
      <c r="U14" s="2">
        <f t="shared" si="1"/>
        <v>32773302</v>
      </c>
      <c r="V14" s="2">
        <f t="shared" si="2"/>
        <v>27311085</v>
      </c>
      <c r="W14" s="2">
        <f t="shared" si="3"/>
        <v>0</v>
      </c>
      <c r="X14" s="2">
        <f t="shared" si="4"/>
        <v>0</v>
      </c>
      <c r="Y14" s="2">
        <f t="shared" si="5"/>
        <v>0</v>
      </c>
      <c r="Z14" s="2">
        <f t="shared" si="6"/>
        <v>0</v>
      </c>
      <c r="AA14" s="2">
        <f t="shared" si="7"/>
        <v>0</v>
      </c>
      <c r="AB14" s="2">
        <f t="shared" si="8"/>
        <v>16386651</v>
      </c>
      <c r="AC14" s="2">
        <f t="shared" si="9"/>
        <v>0</v>
      </c>
      <c r="AD14" s="2">
        <f t="shared" si="10"/>
        <v>0</v>
      </c>
      <c r="AE14" s="16">
        <f t="shared" si="11"/>
        <v>0</v>
      </c>
      <c r="AF14" s="1">
        <f t="shared" si="12"/>
        <v>109244340</v>
      </c>
    </row>
    <row r="15" spans="1:32" x14ac:dyDescent="0.2">
      <c r="A15" s="1">
        <v>11</v>
      </c>
      <c r="B15" s="13" t="s">
        <v>17</v>
      </c>
      <c r="C15" s="13" t="s">
        <v>126</v>
      </c>
      <c r="D15" s="13" t="s">
        <v>126</v>
      </c>
      <c r="E15" s="13" t="s">
        <v>19</v>
      </c>
      <c r="F15" s="14">
        <v>5462217</v>
      </c>
      <c r="G15" s="15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>
        <f t="shared" si="0"/>
        <v>0</v>
      </c>
      <c r="U15" s="2">
        <f t="shared" si="1"/>
        <v>0</v>
      </c>
      <c r="V15" s="2">
        <f t="shared" si="2"/>
        <v>0</v>
      </c>
      <c r="W15" s="2">
        <f t="shared" si="3"/>
        <v>0</v>
      </c>
      <c r="X15" s="2">
        <f t="shared" si="4"/>
        <v>0</v>
      </c>
      <c r="Y15" s="2">
        <f t="shared" si="5"/>
        <v>0</v>
      </c>
      <c r="Z15" s="2">
        <f t="shared" si="6"/>
        <v>0</v>
      </c>
      <c r="AA15" s="2">
        <f t="shared" si="7"/>
        <v>0</v>
      </c>
      <c r="AB15" s="2">
        <f t="shared" si="8"/>
        <v>0</v>
      </c>
      <c r="AC15" s="2">
        <f t="shared" si="9"/>
        <v>0</v>
      </c>
      <c r="AD15" s="2">
        <f t="shared" si="10"/>
        <v>0</v>
      </c>
      <c r="AE15" s="16">
        <f t="shared" si="11"/>
        <v>0</v>
      </c>
      <c r="AF15" s="1">
        <f t="shared" si="12"/>
        <v>0</v>
      </c>
    </row>
    <row r="16" spans="1:32" x14ac:dyDescent="0.2">
      <c r="A16" s="1">
        <v>12</v>
      </c>
      <c r="B16" s="13" t="s">
        <v>17</v>
      </c>
      <c r="C16" s="13" t="s">
        <v>21</v>
      </c>
      <c r="D16" s="13" t="s">
        <v>21</v>
      </c>
      <c r="E16" s="13" t="s">
        <v>19</v>
      </c>
      <c r="F16" s="14">
        <v>5462217</v>
      </c>
      <c r="G16" s="15">
        <v>0</v>
      </c>
      <c r="H16" s="1">
        <v>6</v>
      </c>
      <c r="I16" s="1">
        <v>6</v>
      </c>
      <c r="J16" s="1">
        <v>5</v>
      </c>
      <c r="K16" s="1"/>
      <c r="L16" s="1"/>
      <c r="M16" s="1"/>
      <c r="N16" s="1"/>
      <c r="O16" s="1"/>
      <c r="P16" s="1">
        <v>3</v>
      </c>
      <c r="Q16" s="1"/>
      <c r="R16" s="1"/>
      <c r="S16" s="1"/>
      <c r="T16" s="2">
        <f t="shared" si="0"/>
        <v>32773302</v>
      </c>
      <c r="U16" s="2">
        <f t="shared" si="1"/>
        <v>32773302</v>
      </c>
      <c r="V16" s="2">
        <f t="shared" si="2"/>
        <v>27311085</v>
      </c>
      <c r="W16" s="2">
        <f t="shared" si="3"/>
        <v>0</v>
      </c>
      <c r="X16" s="2">
        <f t="shared" si="4"/>
        <v>0</v>
      </c>
      <c r="Y16" s="2">
        <f t="shared" si="5"/>
        <v>0</v>
      </c>
      <c r="Z16" s="2">
        <f t="shared" si="6"/>
        <v>0</v>
      </c>
      <c r="AA16" s="2">
        <f t="shared" si="7"/>
        <v>0</v>
      </c>
      <c r="AB16" s="2">
        <f t="shared" si="8"/>
        <v>16386651</v>
      </c>
      <c r="AC16" s="2">
        <f t="shared" si="9"/>
        <v>0</v>
      </c>
      <c r="AD16" s="2">
        <f t="shared" si="10"/>
        <v>0</v>
      </c>
      <c r="AE16" s="16">
        <f t="shared" si="11"/>
        <v>0</v>
      </c>
      <c r="AF16" s="1">
        <f t="shared" si="12"/>
        <v>109244340</v>
      </c>
    </row>
    <row r="17" spans="1:32" x14ac:dyDescent="0.2">
      <c r="A17" s="1">
        <v>13</v>
      </c>
      <c r="B17" s="13" t="s">
        <v>17</v>
      </c>
      <c r="C17" s="13" t="s">
        <v>127</v>
      </c>
      <c r="D17" s="13" t="s">
        <v>127</v>
      </c>
      <c r="E17" s="13" t="s">
        <v>19</v>
      </c>
      <c r="F17" s="14">
        <v>5462217</v>
      </c>
      <c r="G17" s="15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>
        <f t="shared" si="0"/>
        <v>0</v>
      </c>
      <c r="U17" s="2">
        <f t="shared" si="1"/>
        <v>0</v>
      </c>
      <c r="V17" s="2">
        <f t="shared" si="2"/>
        <v>0</v>
      </c>
      <c r="W17" s="2">
        <f t="shared" si="3"/>
        <v>0</v>
      </c>
      <c r="X17" s="2">
        <f t="shared" si="4"/>
        <v>0</v>
      </c>
      <c r="Y17" s="2">
        <f t="shared" si="5"/>
        <v>0</v>
      </c>
      <c r="Z17" s="2">
        <f t="shared" si="6"/>
        <v>0</v>
      </c>
      <c r="AA17" s="2">
        <f t="shared" si="7"/>
        <v>0</v>
      </c>
      <c r="AB17" s="2">
        <f t="shared" si="8"/>
        <v>0</v>
      </c>
      <c r="AC17" s="2">
        <f t="shared" si="9"/>
        <v>0</v>
      </c>
      <c r="AD17" s="2">
        <f t="shared" si="10"/>
        <v>0</v>
      </c>
      <c r="AE17" s="16">
        <f t="shared" si="11"/>
        <v>0</v>
      </c>
      <c r="AF17" s="1">
        <f t="shared" si="12"/>
        <v>0</v>
      </c>
    </row>
    <row r="18" spans="1:32" x14ac:dyDescent="0.2">
      <c r="A18" s="1">
        <v>14</v>
      </c>
      <c r="B18" s="13" t="s">
        <v>17</v>
      </c>
      <c r="C18" s="13" t="s">
        <v>22</v>
      </c>
      <c r="D18" s="13" t="s">
        <v>22</v>
      </c>
      <c r="E18" s="13" t="s">
        <v>19</v>
      </c>
      <c r="F18" s="14">
        <v>5462217</v>
      </c>
      <c r="G18" s="15">
        <v>0</v>
      </c>
      <c r="H18" s="1">
        <v>5</v>
      </c>
      <c r="I18" s="1">
        <v>5</v>
      </c>
      <c r="J18" s="1">
        <v>4</v>
      </c>
      <c r="K18" s="1"/>
      <c r="L18" s="1"/>
      <c r="M18" s="1"/>
      <c r="N18" s="1"/>
      <c r="O18" s="1"/>
      <c r="P18" s="1">
        <v>3</v>
      </c>
      <c r="Q18" s="1"/>
      <c r="R18" s="1"/>
      <c r="S18" s="1"/>
      <c r="T18" s="2">
        <f t="shared" si="0"/>
        <v>27311085</v>
      </c>
      <c r="U18" s="2">
        <f t="shared" si="1"/>
        <v>27311085</v>
      </c>
      <c r="V18" s="2">
        <f t="shared" si="2"/>
        <v>21848868</v>
      </c>
      <c r="W18" s="2">
        <f t="shared" si="3"/>
        <v>0</v>
      </c>
      <c r="X18" s="2">
        <f t="shared" si="4"/>
        <v>0</v>
      </c>
      <c r="Y18" s="2">
        <f t="shared" si="5"/>
        <v>0</v>
      </c>
      <c r="Z18" s="2">
        <f t="shared" si="6"/>
        <v>0</v>
      </c>
      <c r="AA18" s="2">
        <f t="shared" si="7"/>
        <v>0</v>
      </c>
      <c r="AB18" s="2">
        <f t="shared" si="8"/>
        <v>16386651</v>
      </c>
      <c r="AC18" s="2">
        <f t="shared" si="9"/>
        <v>0</v>
      </c>
      <c r="AD18" s="2">
        <f t="shared" si="10"/>
        <v>0</v>
      </c>
      <c r="AE18" s="16">
        <f t="shared" si="11"/>
        <v>0</v>
      </c>
      <c r="AF18" s="1">
        <f t="shared" si="12"/>
        <v>92857689</v>
      </c>
    </row>
    <row r="19" spans="1:32" x14ac:dyDescent="0.2">
      <c r="A19" s="1">
        <v>15</v>
      </c>
      <c r="B19" s="13" t="s">
        <v>17</v>
      </c>
      <c r="C19" s="13" t="s">
        <v>128</v>
      </c>
      <c r="D19" s="13" t="s">
        <v>128</v>
      </c>
      <c r="E19" s="13" t="s">
        <v>19</v>
      </c>
      <c r="F19" s="14">
        <v>5462217</v>
      </c>
      <c r="G19" s="15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>
        <f t="shared" si="0"/>
        <v>0</v>
      </c>
      <c r="U19" s="2">
        <f t="shared" si="1"/>
        <v>0</v>
      </c>
      <c r="V19" s="2">
        <f t="shared" si="2"/>
        <v>0</v>
      </c>
      <c r="W19" s="2">
        <f t="shared" si="3"/>
        <v>0</v>
      </c>
      <c r="X19" s="2">
        <f t="shared" si="4"/>
        <v>0</v>
      </c>
      <c r="Y19" s="2">
        <f t="shared" si="5"/>
        <v>0</v>
      </c>
      <c r="Z19" s="2">
        <f t="shared" si="6"/>
        <v>0</v>
      </c>
      <c r="AA19" s="2">
        <f t="shared" si="7"/>
        <v>0</v>
      </c>
      <c r="AB19" s="2">
        <f t="shared" si="8"/>
        <v>0</v>
      </c>
      <c r="AC19" s="2">
        <f t="shared" si="9"/>
        <v>0</v>
      </c>
      <c r="AD19" s="2">
        <f t="shared" si="10"/>
        <v>0</v>
      </c>
      <c r="AE19" s="16">
        <f t="shared" si="11"/>
        <v>0</v>
      </c>
      <c r="AF19" s="1">
        <f t="shared" si="12"/>
        <v>0</v>
      </c>
    </row>
    <row r="20" spans="1:32" x14ac:dyDescent="0.2">
      <c r="A20" s="1">
        <v>16</v>
      </c>
      <c r="B20" s="13" t="s">
        <v>17</v>
      </c>
      <c r="C20" s="13" t="s">
        <v>23</v>
      </c>
      <c r="D20" s="13" t="s">
        <v>23</v>
      </c>
      <c r="E20" s="13" t="s">
        <v>19</v>
      </c>
      <c r="F20" s="14">
        <v>2814819</v>
      </c>
      <c r="G20" s="15">
        <v>0</v>
      </c>
      <c r="H20" s="1">
        <v>11</v>
      </c>
      <c r="I20" s="1">
        <v>11</v>
      </c>
      <c r="J20" s="1">
        <v>9</v>
      </c>
      <c r="K20" s="1"/>
      <c r="L20" s="1"/>
      <c r="M20" s="1"/>
      <c r="N20" s="1"/>
      <c r="O20" s="1"/>
      <c r="P20" s="1">
        <v>5</v>
      </c>
      <c r="Q20" s="1"/>
      <c r="R20" s="1"/>
      <c r="S20" s="1"/>
      <c r="T20" s="2">
        <f t="shared" si="0"/>
        <v>30963009</v>
      </c>
      <c r="U20" s="2">
        <f t="shared" si="1"/>
        <v>30963009</v>
      </c>
      <c r="V20" s="2">
        <f t="shared" si="2"/>
        <v>25333371</v>
      </c>
      <c r="W20" s="2">
        <f t="shared" si="3"/>
        <v>0</v>
      </c>
      <c r="X20" s="2">
        <f t="shared" si="4"/>
        <v>0</v>
      </c>
      <c r="Y20" s="2">
        <f t="shared" si="5"/>
        <v>0</v>
      </c>
      <c r="Z20" s="2">
        <f t="shared" si="6"/>
        <v>0</v>
      </c>
      <c r="AA20" s="2">
        <f t="shared" si="7"/>
        <v>0</v>
      </c>
      <c r="AB20" s="2">
        <f t="shared" si="8"/>
        <v>14074095</v>
      </c>
      <c r="AC20" s="2">
        <f t="shared" si="9"/>
        <v>0</v>
      </c>
      <c r="AD20" s="2">
        <f t="shared" si="10"/>
        <v>0</v>
      </c>
      <c r="AE20" s="16">
        <f t="shared" si="11"/>
        <v>0</v>
      </c>
      <c r="AF20" s="6">
        <f t="shared" si="12"/>
        <v>101333484</v>
      </c>
    </row>
    <row r="21" spans="1:32" x14ac:dyDescent="0.2">
      <c r="A21" s="1">
        <v>17</v>
      </c>
      <c r="B21" s="13" t="s">
        <v>17</v>
      </c>
      <c r="C21" s="13" t="s">
        <v>24</v>
      </c>
      <c r="D21" s="13" t="s">
        <v>24</v>
      </c>
      <c r="E21" s="13" t="s">
        <v>19</v>
      </c>
      <c r="F21" s="14">
        <v>4867589</v>
      </c>
      <c r="G21" s="15">
        <v>0</v>
      </c>
      <c r="H21" s="1">
        <v>11</v>
      </c>
      <c r="I21" s="1">
        <v>11</v>
      </c>
      <c r="J21" s="1">
        <v>18</v>
      </c>
      <c r="K21" s="1"/>
      <c r="L21" s="1"/>
      <c r="M21" s="1"/>
      <c r="N21" s="1"/>
      <c r="O21" s="1"/>
      <c r="P21" s="1">
        <v>11</v>
      </c>
      <c r="Q21" s="1"/>
      <c r="R21" s="1"/>
      <c r="S21" s="1"/>
      <c r="T21" s="2">
        <f t="shared" si="0"/>
        <v>53543479</v>
      </c>
      <c r="U21" s="2">
        <f t="shared" si="1"/>
        <v>53543479</v>
      </c>
      <c r="V21" s="2">
        <f t="shared" si="2"/>
        <v>87616602</v>
      </c>
      <c r="W21" s="2">
        <f t="shared" si="3"/>
        <v>0</v>
      </c>
      <c r="X21" s="2">
        <f t="shared" si="4"/>
        <v>0</v>
      </c>
      <c r="Y21" s="2">
        <f t="shared" si="5"/>
        <v>0</v>
      </c>
      <c r="Z21" s="2">
        <f t="shared" si="6"/>
        <v>0</v>
      </c>
      <c r="AA21" s="2">
        <f t="shared" si="7"/>
        <v>0</v>
      </c>
      <c r="AB21" s="2">
        <f t="shared" si="8"/>
        <v>53543479</v>
      </c>
      <c r="AC21" s="2">
        <f t="shared" si="9"/>
        <v>0</v>
      </c>
      <c r="AD21" s="2">
        <f t="shared" si="10"/>
        <v>0</v>
      </c>
      <c r="AE21" s="16">
        <f t="shared" si="11"/>
        <v>0</v>
      </c>
      <c r="AF21" s="1">
        <f t="shared" si="12"/>
        <v>248247039</v>
      </c>
    </row>
    <row r="22" spans="1:32" x14ac:dyDescent="0.2">
      <c r="A22" s="1">
        <v>18</v>
      </c>
      <c r="B22" s="13" t="s">
        <v>17</v>
      </c>
      <c r="C22" s="13" t="s">
        <v>129</v>
      </c>
      <c r="D22" s="13" t="s">
        <v>129</v>
      </c>
      <c r="E22" s="13" t="s">
        <v>19</v>
      </c>
      <c r="F22" s="14">
        <v>2814819</v>
      </c>
      <c r="G22" s="15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>
        <f t="shared" si="0"/>
        <v>0</v>
      </c>
      <c r="U22" s="2">
        <f t="shared" si="1"/>
        <v>0</v>
      </c>
      <c r="V22" s="2">
        <f t="shared" si="2"/>
        <v>0</v>
      </c>
      <c r="W22" s="2">
        <f t="shared" si="3"/>
        <v>0</v>
      </c>
      <c r="X22" s="2">
        <f t="shared" si="4"/>
        <v>0</v>
      </c>
      <c r="Y22" s="2">
        <f t="shared" si="5"/>
        <v>0</v>
      </c>
      <c r="Z22" s="2">
        <f t="shared" si="6"/>
        <v>0</v>
      </c>
      <c r="AA22" s="2">
        <f t="shared" si="7"/>
        <v>0</v>
      </c>
      <c r="AB22" s="2">
        <f t="shared" si="8"/>
        <v>0</v>
      </c>
      <c r="AC22" s="2">
        <f t="shared" si="9"/>
        <v>0</v>
      </c>
      <c r="AD22" s="2">
        <f t="shared" si="10"/>
        <v>0</v>
      </c>
      <c r="AE22" s="16">
        <f t="shared" si="11"/>
        <v>0</v>
      </c>
      <c r="AF22" s="1">
        <f t="shared" si="12"/>
        <v>0</v>
      </c>
    </row>
    <row r="23" spans="1:32" x14ac:dyDescent="0.2">
      <c r="A23" s="1">
        <v>19</v>
      </c>
      <c r="B23" s="13" t="s">
        <v>17</v>
      </c>
      <c r="C23" s="13" t="s">
        <v>130</v>
      </c>
      <c r="D23" s="13" t="s">
        <v>130</v>
      </c>
      <c r="E23" s="13" t="s">
        <v>19</v>
      </c>
      <c r="F23" s="14">
        <v>4867589</v>
      </c>
      <c r="G23" s="15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>
        <f t="shared" si="0"/>
        <v>0</v>
      </c>
      <c r="U23" s="2">
        <f t="shared" si="1"/>
        <v>0</v>
      </c>
      <c r="V23" s="2">
        <f t="shared" si="2"/>
        <v>0</v>
      </c>
      <c r="W23" s="2">
        <f t="shared" si="3"/>
        <v>0</v>
      </c>
      <c r="X23" s="2">
        <f t="shared" si="4"/>
        <v>0</v>
      </c>
      <c r="Y23" s="2">
        <f t="shared" si="5"/>
        <v>0</v>
      </c>
      <c r="Z23" s="2">
        <f t="shared" si="6"/>
        <v>0</v>
      </c>
      <c r="AA23" s="2">
        <f t="shared" si="7"/>
        <v>0</v>
      </c>
      <c r="AB23" s="2">
        <f t="shared" si="8"/>
        <v>0</v>
      </c>
      <c r="AC23" s="2">
        <f t="shared" si="9"/>
        <v>0</v>
      </c>
      <c r="AD23" s="2">
        <f t="shared" si="10"/>
        <v>0</v>
      </c>
      <c r="AE23" s="16">
        <f t="shared" si="11"/>
        <v>0</v>
      </c>
      <c r="AF23" s="1">
        <f t="shared" si="12"/>
        <v>0</v>
      </c>
    </row>
    <row r="24" spans="1:32" x14ac:dyDescent="0.2">
      <c r="A24" s="1">
        <v>20</v>
      </c>
      <c r="B24" s="13" t="s">
        <v>25</v>
      </c>
      <c r="C24" s="13" t="s">
        <v>131</v>
      </c>
      <c r="D24" s="13" t="s">
        <v>131</v>
      </c>
      <c r="E24" s="13" t="s">
        <v>15</v>
      </c>
      <c r="F24" s="14">
        <v>25623000</v>
      </c>
      <c r="G24" s="15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>
        <f t="shared" si="0"/>
        <v>0</v>
      </c>
      <c r="U24" s="2">
        <f t="shared" si="1"/>
        <v>0</v>
      </c>
      <c r="V24" s="2">
        <f t="shared" si="2"/>
        <v>0</v>
      </c>
      <c r="W24" s="2">
        <f t="shared" si="3"/>
        <v>0</v>
      </c>
      <c r="X24" s="2">
        <f t="shared" si="4"/>
        <v>0</v>
      </c>
      <c r="Y24" s="2">
        <f t="shared" si="5"/>
        <v>0</v>
      </c>
      <c r="Z24" s="2">
        <f t="shared" si="6"/>
        <v>0</v>
      </c>
      <c r="AA24" s="2">
        <f t="shared" si="7"/>
        <v>0</v>
      </c>
      <c r="AB24" s="2">
        <f t="shared" si="8"/>
        <v>0</v>
      </c>
      <c r="AC24" s="2">
        <f t="shared" si="9"/>
        <v>0</v>
      </c>
      <c r="AD24" s="2">
        <f t="shared" si="10"/>
        <v>0</v>
      </c>
      <c r="AE24" s="16">
        <f t="shared" si="11"/>
        <v>0</v>
      </c>
      <c r="AF24" s="1">
        <f t="shared" si="12"/>
        <v>0</v>
      </c>
    </row>
    <row r="25" spans="1:32" x14ac:dyDescent="0.2">
      <c r="A25" s="1">
        <v>21</v>
      </c>
      <c r="B25" s="13" t="s">
        <v>25</v>
      </c>
      <c r="C25" s="13" t="s">
        <v>26</v>
      </c>
      <c r="D25" s="13" t="s">
        <v>26</v>
      </c>
      <c r="E25" s="13" t="s">
        <v>15</v>
      </c>
      <c r="F25" s="14">
        <v>13286000</v>
      </c>
      <c r="G25" s="15">
        <v>0</v>
      </c>
      <c r="H25" s="1">
        <v>3</v>
      </c>
      <c r="I25" s="1">
        <v>7</v>
      </c>
      <c r="J25" s="1">
        <v>6</v>
      </c>
      <c r="K25" s="1"/>
      <c r="L25" s="1"/>
      <c r="M25" s="1"/>
      <c r="N25" s="1"/>
      <c r="O25" s="1"/>
      <c r="P25" s="1">
        <v>2</v>
      </c>
      <c r="Q25" s="1"/>
      <c r="R25" s="1"/>
      <c r="S25" s="1"/>
      <c r="T25" s="2">
        <f t="shared" si="0"/>
        <v>39858000</v>
      </c>
      <c r="U25" s="2">
        <f t="shared" si="1"/>
        <v>93002000</v>
      </c>
      <c r="V25" s="2">
        <f t="shared" si="2"/>
        <v>79716000</v>
      </c>
      <c r="W25" s="2">
        <f t="shared" si="3"/>
        <v>0</v>
      </c>
      <c r="X25" s="2">
        <f t="shared" si="4"/>
        <v>0</v>
      </c>
      <c r="Y25" s="2">
        <f t="shared" si="5"/>
        <v>0</v>
      </c>
      <c r="Z25" s="2">
        <f t="shared" si="6"/>
        <v>0</v>
      </c>
      <c r="AA25" s="2">
        <f t="shared" si="7"/>
        <v>0</v>
      </c>
      <c r="AB25" s="2">
        <f t="shared" si="8"/>
        <v>26572000</v>
      </c>
      <c r="AC25" s="2">
        <f t="shared" si="9"/>
        <v>0</v>
      </c>
      <c r="AD25" s="2">
        <f t="shared" si="10"/>
        <v>0</v>
      </c>
      <c r="AE25" s="16">
        <f t="shared" si="11"/>
        <v>0</v>
      </c>
      <c r="AF25" s="1">
        <f t="shared" si="12"/>
        <v>239148000</v>
      </c>
    </row>
    <row r="26" spans="1:32" x14ac:dyDescent="0.2">
      <c r="A26" s="1">
        <v>22</v>
      </c>
      <c r="B26" s="13" t="s">
        <v>25</v>
      </c>
      <c r="C26" s="13" t="s">
        <v>27</v>
      </c>
      <c r="D26" s="13" t="s">
        <v>27</v>
      </c>
      <c r="E26" s="13" t="s">
        <v>15</v>
      </c>
      <c r="F26" s="14">
        <v>23725000</v>
      </c>
      <c r="G26" s="15">
        <v>0</v>
      </c>
      <c r="H26" s="1">
        <v>4</v>
      </c>
      <c r="I26" s="1">
        <v>9</v>
      </c>
      <c r="J26" s="1">
        <v>7</v>
      </c>
      <c r="K26" s="1"/>
      <c r="L26" s="1"/>
      <c r="M26" s="1"/>
      <c r="N26" s="1"/>
      <c r="O26" s="1"/>
      <c r="P26" s="1">
        <v>4</v>
      </c>
      <c r="Q26" s="1"/>
      <c r="R26" s="1"/>
      <c r="S26" s="1"/>
      <c r="T26" s="2">
        <f t="shared" si="0"/>
        <v>94900000</v>
      </c>
      <c r="U26" s="2">
        <f t="shared" si="1"/>
        <v>213525000</v>
      </c>
      <c r="V26" s="2">
        <f t="shared" si="2"/>
        <v>166075000</v>
      </c>
      <c r="W26" s="2">
        <f t="shared" si="3"/>
        <v>0</v>
      </c>
      <c r="X26" s="2">
        <f t="shared" si="4"/>
        <v>0</v>
      </c>
      <c r="Y26" s="2">
        <f t="shared" si="5"/>
        <v>0</v>
      </c>
      <c r="Z26" s="2">
        <f t="shared" si="6"/>
        <v>0</v>
      </c>
      <c r="AA26" s="2">
        <f t="shared" si="7"/>
        <v>0</v>
      </c>
      <c r="AB26" s="2">
        <f t="shared" si="8"/>
        <v>94900000</v>
      </c>
      <c r="AC26" s="2">
        <f t="shared" si="9"/>
        <v>0</v>
      </c>
      <c r="AD26" s="2">
        <f t="shared" si="10"/>
        <v>0</v>
      </c>
      <c r="AE26" s="16">
        <f t="shared" si="11"/>
        <v>0</v>
      </c>
      <c r="AF26" s="1">
        <f t="shared" si="12"/>
        <v>569400000</v>
      </c>
    </row>
    <row r="27" spans="1:32" x14ac:dyDescent="0.2">
      <c r="A27" s="1">
        <v>23</v>
      </c>
      <c r="B27" s="13" t="s">
        <v>25</v>
      </c>
      <c r="C27" s="13" t="s">
        <v>132</v>
      </c>
      <c r="D27" s="13" t="s">
        <v>132</v>
      </c>
      <c r="E27" s="13" t="s">
        <v>15</v>
      </c>
      <c r="F27" s="14">
        <v>27147996</v>
      </c>
      <c r="G27" s="15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>
        <f t="shared" si="0"/>
        <v>0</v>
      </c>
      <c r="U27" s="2">
        <f t="shared" si="1"/>
        <v>0</v>
      </c>
      <c r="V27" s="2">
        <f t="shared" si="2"/>
        <v>0</v>
      </c>
      <c r="W27" s="2">
        <f t="shared" si="3"/>
        <v>0</v>
      </c>
      <c r="X27" s="2">
        <f t="shared" si="4"/>
        <v>0</v>
      </c>
      <c r="Y27" s="2">
        <f t="shared" si="5"/>
        <v>0</v>
      </c>
      <c r="Z27" s="2">
        <f t="shared" si="6"/>
        <v>0</v>
      </c>
      <c r="AA27" s="2">
        <f t="shared" si="7"/>
        <v>0</v>
      </c>
      <c r="AB27" s="2">
        <f t="shared" si="8"/>
        <v>0</v>
      </c>
      <c r="AC27" s="2">
        <f t="shared" si="9"/>
        <v>0</v>
      </c>
      <c r="AD27" s="2">
        <f t="shared" si="10"/>
        <v>0</v>
      </c>
      <c r="AE27" s="16">
        <f t="shared" si="11"/>
        <v>0</v>
      </c>
      <c r="AF27" s="1">
        <f t="shared" si="12"/>
        <v>0</v>
      </c>
    </row>
    <row r="28" spans="1:32" x14ac:dyDescent="0.2">
      <c r="A28" s="1">
        <v>24</v>
      </c>
      <c r="B28" s="13" t="s">
        <v>25</v>
      </c>
      <c r="C28" s="13" t="s">
        <v>133</v>
      </c>
      <c r="D28" s="13" t="s">
        <v>133</v>
      </c>
      <c r="E28" s="13" t="s">
        <v>15</v>
      </c>
      <c r="F28" s="14">
        <v>8373014</v>
      </c>
      <c r="G28" s="15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>
        <f t="shared" si="0"/>
        <v>0</v>
      </c>
      <c r="U28" s="2">
        <f t="shared" si="1"/>
        <v>0</v>
      </c>
      <c r="V28" s="2">
        <f t="shared" si="2"/>
        <v>0</v>
      </c>
      <c r="W28" s="2">
        <f t="shared" si="3"/>
        <v>0</v>
      </c>
      <c r="X28" s="2">
        <f t="shared" si="4"/>
        <v>0</v>
      </c>
      <c r="Y28" s="2">
        <f t="shared" si="5"/>
        <v>0</v>
      </c>
      <c r="Z28" s="2">
        <f t="shared" si="6"/>
        <v>0</v>
      </c>
      <c r="AA28" s="2">
        <f t="shared" si="7"/>
        <v>0</v>
      </c>
      <c r="AB28" s="2">
        <f t="shared" si="8"/>
        <v>0</v>
      </c>
      <c r="AC28" s="2">
        <f t="shared" si="9"/>
        <v>0</v>
      </c>
      <c r="AD28" s="2">
        <f t="shared" si="10"/>
        <v>0</v>
      </c>
      <c r="AE28" s="16">
        <f t="shared" si="11"/>
        <v>0</v>
      </c>
      <c r="AF28" s="1">
        <f t="shared" si="12"/>
        <v>0</v>
      </c>
    </row>
    <row r="29" spans="1:32" x14ac:dyDescent="0.2">
      <c r="A29" s="1">
        <v>25</v>
      </c>
      <c r="B29" s="13" t="s">
        <v>25</v>
      </c>
      <c r="C29" s="13" t="s">
        <v>134</v>
      </c>
      <c r="D29" s="13" t="s">
        <v>134</v>
      </c>
      <c r="E29" s="13" t="s">
        <v>15</v>
      </c>
      <c r="F29" s="14">
        <v>2771953</v>
      </c>
      <c r="G29" s="15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>
        <f t="shared" si="0"/>
        <v>0</v>
      </c>
      <c r="U29" s="2">
        <f t="shared" si="1"/>
        <v>0</v>
      </c>
      <c r="V29" s="2">
        <f t="shared" si="2"/>
        <v>0</v>
      </c>
      <c r="W29" s="2">
        <f t="shared" si="3"/>
        <v>0</v>
      </c>
      <c r="X29" s="2">
        <f t="shared" si="4"/>
        <v>0</v>
      </c>
      <c r="Y29" s="2">
        <f t="shared" si="5"/>
        <v>0</v>
      </c>
      <c r="Z29" s="2">
        <f t="shared" si="6"/>
        <v>0</v>
      </c>
      <c r="AA29" s="2">
        <f t="shared" si="7"/>
        <v>0</v>
      </c>
      <c r="AB29" s="2">
        <f t="shared" si="8"/>
        <v>0</v>
      </c>
      <c r="AC29" s="2">
        <f t="shared" si="9"/>
        <v>0</v>
      </c>
      <c r="AD29" s="2">
        <f t="shared" si="10"/>
        <v>0</v>
      </c>
      <c r="AE29" s="16">
        <f t="shared" si="11"/>
        <v>0</v>
      </c>
      <c r="AF29" s="1">
        <f t="shared" si="12"/>
        <v>0</v>
      </c>
    </row>
    <row r="30" spans="1:32" x14ac:dyDescent="0.2">
      <c r="A30" s="1">
        <v>26</v>
      </c>
      <c r="B30" s="13" t="s">
        <v>25</v>
      </c>
      <c r="C30" s="13" t="s">
        <v>135</v>
      </c>
      <c r="D30" s="13" t="s">
        <v>135</v>
      </c>
      <c r="E30" s="13" t="s">
        <v>15</v>
      </c>
      <c r="F30" s="14">
        <v>5553432</v>
      </c>
      <c r="G30" s="15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>
        <f t="shared" si="0"/>
        <v>0</v>
      </c>
      <c r="U30" s="2">
        <f t="shared" si="1"/>
        <v>0</v>
      </c>
      <c r="V30" s="2">
        <f t="shared" si="2"/>
        <v>0</v>
      </c>
      <c r="W30" s="2">
        <f t="shared" si="3"/>
        <v>0</v>
      </c>
      <c r="X30" s="2">
        <f t="shared" si="4"/>
        <v>0</v>
      </c>
      <c r="Y30" s="2">
        <f t="shared" si="5"/>
        <v>0</v>
      </c>
      <c r="Z30" s="2">
        <f t="shared" si="6"/>
        <v>0</v>
      </c>
      <c r="AA30" s="2">
        <f t="shared" si="7"/>
        <v>0</v>
      </c>
      <c r="AB30" s="2">
        <f t="shared" si="8"/>
        <v>0</v>
      </c>
      <c r="AC30" s="2">
        <f t="shared" si="9"/>
        <v>0</v>
      </c>
      <c r="AD30" s="2">
        <f t="shared" si="10"/>
        <v>0</v>
      </c>
      <c r="AE30" s="16">
        <f t="shared" si="11"/>
        <v>0</v>
      </c>
      <c r="AF30" s="1">
        <f t="shared" si="12"/>
        <v>0</v>
      </c>
    </row>
    <row r="31" spans="1:32" x14ac:dyDescent="0.2">
      <c r="A31" s="1">
        <v>27</v>
      </c>
      <c r="B31" s="13" t="s">
        <v>25</v>
      </c>
      <c r="C31" s="13" t="s">
        <v>136</v>
      </c>
      <c r="D31" s="13" t="s">
        <v>136</v>
      </c>
      <c r="E31" s="13" t="s">
        <v>15</v>
      </c>
      <c r="F31" s="14">
        <v>6182123</v>
      </c>
      <c r="G31" s="15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>
        <f t="shared" si="0"/>
        <v>0</v>
      </c>
      <c r="U31" s="2">
        <f t="shared" si="1"/>
        <v>0</v>
      </c>
      <c r="V31" s="2">
        <f t="shared" si="2"/>
        <v>0</v>
      </c>
      <c r="W31" s="2">
        <f t="shared" si="3"/>
        <v>0</v>
      </c>
      <c r="X31" s="2">
        <f t="shared" si="4"/>
        <v>0</v>
      </c>
      <c r="Y31" s="2">
        <f t="shared" si="5"/>
        <v>0</v>
      </c>
      <c r="Z31" s="2">
        <f t="shared" si="6"/>
        <v>0</v>
      </c>
      <c r="AA31" s="2">
        <f t="shared" si="7"/>
        <v>0</v>
      </c>
      <c r="AB31" s="2">
        <f t="shared" si="8"/>
        <v>0</v>
      </c>
      <c r="AC31" s="2">
        <f t="shared" si="9"/>
        <v>0</v>
      </c>
      <c r="AD31" s="2">
        <f t="shared" si="10"/>
        <v>0</v>
      </c>
      <c r="AE31" s="16">
        <f t="shared" si="11"/>
        <v>0</v>
      </c>
      <c r="AF31" s="1">
        <f t="shared" si="12"/>
        <v>0</v>
      </c>
    </row>
    <row r="32" spans="1:32" x14ac:dyDescent="0.2">
      <c r="A32" s="1">
        <v>28</v>
      </c>
      <c r="B32" s="13" t="s">
        <v>25</v>
      </c>
      <c r="C32" s="13" t="s">
        <v>137</v>
      </c>
      <c r="D32" s="13" t="s">
        <v>137</v>
      </c>
      <c r="E32" s="13" t="s">
        <v>15</v>
      </c>
      <c r="F32" s="14">
        <v>6182123</v>
      </c>
      <c r="G32" s="15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>
        <f t="shared" si="0"/>
        <v>0</v>
      </c>
      <c r="U32" s="2">
        <f t="shared" si="1"/>
        <v>0</v>
      </c>
      <c r="V32" s="2">
        <f t="shared" si="2"/>
        <v>0</v>
      </c>
      <c r="W32" s="2">
        <f t="shared" si="3"/>
        <v>0</v>
      </c>
      <c r="X32" s="2">
        <f t="shared" si="4"/>
        <v>0</v>
      </c>
      <c r="Y32" s="2">
        <f t="shared" si="5"/>
        <v>0</v>
      </c>
      <c r="Z32" s="2">
        <f t="shared" si="6"/>
        <v>0</v>
      </c>
      <c r="AA32" s="2">
        <f t="shared" si="7"/>
        <v>0</v>
      </c>
      <c r="AB32" s="2">
        <f t="shared" si="8"/>
        <v>0</v>
      </c>
      <c r="AC32" s="2">
        <f t="shared" si="9"/>
        <v>0</v>
      </c>
      <c r="AD32" s="2">
        <f t="shared" si="10"/>
        <v>0</v>
      </c>
      <c r="AE32" s="16">
        <f t="shared" si="11"/>
        <v>0</v>
      </c>
      <c r="AF32" s="1">
        <f t="shared" si="12"/>
        <v>0</v>
      </c>
    </row>
    <row r="33" spans="1:32" x14ac:dyDescent="0.2">
      <c r="A33" s="1">
        <v>29</v>
      </c>
      <c r="B33" s="13" t="s">
        <v>25</v>
      </c>
      <c r="C33" s="13" t="s">
        <v>28</v>
      </c>
      <c r="D33" s="13" t="s">
        <v>28</v>
      </c>
      <c r="E33" s="13" t="s">
        <v>15</v>
      </c>
      <c r="F33" s="14">
        <v>476280</v>
      </c>
      <c r="G33" s="15">
        <v>0</v>
      </c>
      <c r="H33" s="1">
        <v>17</v>
      </c>
      <c r="I33" s="1">
        <v>17</v>
      </c>
      <c r="J33" s="1">
        <v>14</v>
      </c>
      <c r="K33" s="1"/>
      <c r="L33" s="1"/>
      <c r="M33" s="1"/>
      <c r="N33" s="1"/>
      <c r="O33" s="1"/>
      <c r="P33" s="1">
        <v>8</v>
      </c>
      <c r="Q33" s="1"/>
      <c r="R33" s="1"/>
      <c r="S33" s="1"/>
      <c r="T33" s="2">
        <f t="shared" si="0"/>
        <v>8096760</v>
      </c>
      <c r="U33" s="2">
        <f t="shared" si="1"/>
        <v>8096760</v>
      </c>
      <c r="V33" s="2">
        <f t="shared" si="2"/>
        <v>6667920</v>
      </c>
      <c r="W33" s="2">
        <f t="shared" si="3"/>
        <v>0</v>
      </c>
      <c r="X33" s="2">
        <f t="shared" si="4"/>
        <v>0</v>
      </c>
      <c r="Y33" s="2">
        <f t="shared" si="5"/>
        <v>0</v>
      </c>
      <c r="Z33" s="2">
        <f t="shared" si="6"/>
        <v>0</v>
      </c>
      <c r="AA33" s="2">
        <f t="shared" si="7"/>
        <v>0</v>
      </c>
      <c r="AB33" s="2">
        <f t="shared" si="8"/>
        <v>3810240</v>
      </c>
      <c r="AC33" s="2">
        <f t="shared" si="9"/>
        <v>0</v>
      </c>
      <c r="AD33" s="2">
        <f t="shared" si="10"/>
        <v>0</v>
      </c>
      <c r="AE33" s="16">
        <f t="shared" si="11"/>
        <v>0</v>
      </c>
      <c r="AF33" s="1">
        <f t="shared" si="12"/>
        <v>26671680</v>
      </c>
    </row>
    <row r="34" spans="1:32" x14ac:dyDescent="0.2">
      <c r="A34" s="1">
        <v>30</v>
      </c>
      <c r="B34" s="13" t="s">
        <v>25</v>
      </c>
      <c r="C34" s="13" t="s">
        <v>138</v>
      </c>
      <c r="D34" s="13" t="s">
        <v>138</v>
      </c>
      <c r="E34" s="13" t="s">
        <v>15</v>
      </c>
      <c r="F34" s="14">
        <v>533434</v>
      </c>
      <c r="G34" s="15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>
        <f t="shared" si="0"/>
        <v>0</v>
      </c>
      <c r="U34" s="2">
        <f t="shared" si="1"/>
        <v>0</v>
      </c>
      <c r="V34" s="2">
        <f t="shared" si="2"/>
        <v>0</v>
      </c>
      <c r="W34" s="2">
        <f t="shared" si="3"/>
        <v>0</v>
      </c>
      <c r="X34" s="2">
        <f t="shared" si="4"/>
        <v>0</v>
      </c>
      <c r="Y34" s="2">
        <f t="shared" si="5"/>
        <v>0</v>
      </c>
      <c r="Z34" s="2">
        <f t="shared" si="6"/>
        <v>0</v>
      </c>
      <c r="AA34" s="2">
        <f t="shared" si="7"/>
        <v>0</v>
      </c>
      <c r="AB34" s="2">
        <f t="shared" si="8"/>
        <v>0</v>
      </c>
      <c r="AC34" s="2">
        <f t="shared" si="9"/>
        <v>0</v>
      </c>
      <c r="AD34" s="2">
        <f t="shared" si="10"/>
        <v>0</v>
      </c>
      <c r="AE34" s="16">
        <f t="shared" si="11"/>
        <v>0</v>
      </c>
      <c r="AF34" s="1">
        <f t="shared" si="12"/>
        <v>0</v>
      </c>
    </row>
    <row r="35" spans="1:32" x14ac:dyDescent="0.2">
      <c r="A35" s="1">
        <v>31</v>
      </c>
      <c r="B35" s="13" t="s">
        <v>25</v>
      </c>
      <c r="C35" s="13" t="s">
        <v>139</v>
      </c>
      <c r="D35" s="13" t="s">
        <v>139</v>
      </c>
      <c r="E35" s="13" t="s">
        <v>15</v>
      </c>
      <c r="F35" s="14">
        <v>171462</v>
      </c>
      <c r="G35" s="15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>
        <f t="shared" si="0"/>
        <v>0</v>
      </c>
      <c r="U35" s="2">
        <f t="shared" si="1"/>
        <v>0</v>
      </c>
      <c r="V35" s="2">
        <f t="shared" si="2"/>
        <v>0</v>
      </c>
      <c r="W35" s="2">
        <f t="shared" si="3"/>
        <v>0</v>
      </c>
      <c r="X35" s="2">
        <f t="shared" si="4"/>
        <v>0</v>
      </c>
      <c r="Y35" s="2">
        <f t="shared" si="5"/>
        <v>0</v>
      </c>
      <c r="Z35" s="2">
        <f t="shared" si="6"/>
        <v>0</v>
      </c>
      <c r="AA35" s="2">
        <f t="shared" si="7"/>
        <v>0</v>
      </c>
      <c r="AB35" s="2">
        <f t="shared" si="8"/>
        <v>0</v>
      </c>
      <c r="AC35" s="2">
        <f t="shared" si="9"/>
        <v>0</v>
      </c>
      <c r="AD35" s="2">
        <f t="shared" si="10"/>
        <v>0</v>
      </c>
      <c r="AE35" s="16">
        <f t="shared" si="11"/>
        <v>0</v>
      </c>
      <c r="AF35" s="1">
        <f t="shared" si="12"/>
        <v>0</v>
      </c>
    </row>
    <row r="36" spans="1:32" x14ac:dyDescent="0.2">
      <c r="A36" s="1">
        <v>32</v>
      </c>
      <c r="B36" s="13" t="s">
        <v>25</v>
      </c>
      <c r="C36" s="13" t="s">
        <v>140</v>
      </c>
      <c r="D36" s="13" t="s">
        <v>140</v>
      </c>
      <c r="E36" s="13" t="s">
        <v>15</v>
      </c>
      <c r="F36" s="14">
        <v>76205</v>
      </c>
      <c r="G36" s="15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>
        <f t="shared" si="0"/>
        <v>0</v>
      </c>
      <c r="U36" s="2">
        <f t="shared" si="1"/>
        <v>0</v>
      </c>
      <c r="V36" s="2">
        <f t="shared" si="2"/>
        <v>0</v>
      </c>
      <c r="W36" s="2">
        <f t="shared" si="3"/>
        <v>0</v>
      </c>
      <c r="X36" s="2">
        <f t="shared" si="4"/>
        <v>0</v>
      </c>
      <c r="Y36" s="2">
        <f t="shared" si="5"/>
        <v>0</v>
      </c>
      <c r="Z36" s="2">
        <f t="shared" si="6"/>
        <v>0</v>
      </c>
      <c r="AA36" s="2">
        <f t="shared" si="7"/>
        <v>0</v>
      </c>
      <c r="AB36" s="2">
        <f t="shared" si="8"/>
        <v>0</v>
      </c>
      <c r="AC36" s="2">
        <f t="shared" si="9"/>
        <v>0</v>
      </c>
      <c r="AD36" s="2">
        <f t="shared" si="10"/>
        <v>0</v>
      </c>
      <c r="AE36" s="16">
        <f t="shared" si="11"/>
        <v>0</v>
      </c>
      <c r="AF36" s="1">
        <f t="shared" si="12"/>
        <v>0</v>
      </c>
    </row>
    <row r="37" spans="1:32" x14ac:dyDescent="0.2">
      <c r="A37" s="1">
        <v>33</v>
      </c>
      <c r="B37" s="13" t="s">
        <v>25</v>
      </c>
      <c r="C37" s="13" t="s">
        <v>141</v>
      </c>
      <c r="D37" s="13" t="s">
        <v>141</v>
      </c>
      <c r="E37" s="13" t="s">
        <v>15</v>
      </c>
      <c r="F37" s="14">
        <v>800151</v>
      </c>
      <c r="G37" s="15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>
        <f t="shared" ref="T37:T68" si="13">H37*$F37</f>
        <v>0</v>
      </c>
      <c r="U37" s="2">
        <f t="shared" ref="U37:U68" si="14">I37*$F37</f>
        <v>0</v>
      </c>
      <c r="V37" s="2">
        <f t="shared" ref="V37:V68" si="15">J37*$F37</f>
        <v>0</v>
      </c>
      <c r="W37" s="2">
        <f t="shared" ref="W37:W68" si="16">K37*$F37</f>
        <v>0</v>
      </c>
      <c r="X37" s="2">
        <f t="shared" ref="X37:X68" si="17">L37*$F37</f>
        <v>0</v>
      </c>
      <c r="Y37" s="2">
        <f t="shared" ref="Y37:Y68" si="18">M37*$F37</f>
        <v>0</v>
      </c>
      <c r="Z37" s="2">
        <f t="shared" ref="Z37:Z68" si="19">N37*$F37</f>
        <v>0</v>
      </c>
      <c r="AA37" s="2">
        <f t="shared" ref="AA37:AA68" si="20">O37*$F37</f>
        <v>0</v>
      </c>
      <c r="AB37" s="2">
        <f t="shared" ref="AB37:AB68" si="21">P37*$F37</f>
        <v>0</v>
      </c>
      <c r="AC37" s="2">
        <f t="shared" ref="AC37:AC68" si="22">Q37*$F37</f>
        <v>0</v>
      </c>
      <c r="AD37" s="2">
        <f t="shared" ref="AD37:AD68" si="23">R37*$F37</f>
        <v>0</v>
      </c>
      <c r="AE37" s="16">
        <f t="shared" ref="AE37:AE68" si="24">S37*$F37</f>
        <v>0</v>
      </c>
      <c r="AF37" s="1">
        <f t="shared" ref="AF37:AF68" si="25">SUM(T37:AE37)</f>
        <v>0</v>
      </c>
    </row>
    <row r="38" spans="1:32" x14ac:dyDescent="0.2">
      <c r="A38" s="1">
        <v>34</v>
      </c>
      <c r="B38" s="13" t="s">
        <v>25</v>
      </c>
      <c r="C38" s="13" t="s">
        <v>142</v>
      </c>
      <c r="D38" s="13" t="s">
        <v>142</v>
      </c>
      <c r="E38" s="13" t="s">
        <v>15</v>
      </c>
      <c r="F38" s="14">
        <v>1200228</v>
      </c>
      <c r="G38" s="15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>
        <f t="shared" si="13"/>
        <v>0</v>
      </c>
      <c r="U38" s="2">
        <f t="shared" si="14"/>
        <v>0</v>
      </c>
      <c r="V38" s="2">
        <f t="shared" si="15"/>
        <v>0</v>
      </c>
      <c r="W38" s="2">
        <f t="shared" si="16"/>
        <v>0</v>
      </c>
      <c r="X38" s="2">
        <f t="shared" si="17"/>
        <v>0</v>
      </c>
      <c r="Y38" s="2">
        <f t="shared" si="18"/>
        <v>0</v>
      </c>
      <c r="Z38" s="2">
        <f t="shared" si="19"/>
        <v>0</v>
      </c>
      <c r="AA38" s="2">
        <f t="shared" si="20"/>
        <v>0</v>
      </c>
      <c r="AB38" s="2">
        <f t="shared" si="21"/>
        <v>0</v>
      </c>
      <c r="AC38" s="2">
        <f t="shared" si="22"/>
        <v>0</v>
      </c>
      <c r="AD38" s="2">
        <f t="shared" si="23"/>
        <v>0</v>
      </c>
      <c r="AE38" s="16">
        <f t="shared" si="24"/>
        <v>0</v>
      </c>
      <c r="AF38" s="1">
        <f t="shared" si="25"/>
        <v>0</v>
      </c>
    </row>
    <row r="39" spans="1:32" x14ac:dyDescent="0.2">
      <c r="A39" s="1">
        <v>35</v>
      </c>
      <c r="B39" s="13" t="s">
        <v>25</v>
      </c>
      <c r="C39" s="13" t="s">
        <v>29</v>
      </c>
      <c r="D39" s="13" t="s">
        <v>29</v>
      </c>
      <c r="E39" s="13" t="s">
        <v>15</v>
      </c>
      <c r="F39" s="14">
        <v>6096392</v>
      </c>
      <c r="G39" s="15">
        <v>0</v>
      </c>
      <c r="H39" s="1">
        <v>5</v>
      </c>
      <c r="I39" s="1">
        <v>5</v>
      </c>
      <c r="J39" s="1">
        <v>5</v>
      </c>
      <c r="K39" s="1"/>
      <c r="L39" s="1"/>
      <c r="M39" s="1"/>
      <c r="N39" s="1"/>
      <c r="O39" s="1"/>
      <c r="P39" s="1">
        <v>3</v>
      </c>
      <c r="Q39" s="1"/>
      <c r="R39" s="1"/>
      <c r="S39" s="1"/>
      <c r="T39" s="2">
        <f t="shared" si="13"/>
        <v>30481960</v>
      </c>
      <c r="U39" s="2">
        <f t="shared" si="14"/>
        <v>30481960</v>
      </c>
      <c r="V39" s="2">
        <f t="shared" si="15"/>
        <v>30481960</v>
      </c>
      <c r="W39" s="2">
        <f t="shared" si="16"/>
        <v>0</v>
      </c>
      <c r="X39" s="2">
        <f t="shared" si="17"/>
        <v>0</v>
      </c>
      <c r="Y39" s="2">
        <f t="shared" si="18"/>
        <v>0</v>
      </c>
      <c r="Z39" s="2">
        <f t="shared" si="19"/>
        <v>0</v>
      </c>
      <c r="AA39" s="2">
        <f t="shared" si="20"/>
        <v>0</v>
      </c>
      <c r="AB39" s="2">
        <f t="shared" si="21"/>
        <v>18289176</v>
      </c>
      <c r="AC39" s="2">
        <f t="shared" si="22"/>
        <v>0</v>
      </c>
      <c r="AD39" s="2">
        <f t="shared" si="23"/>
        <v>0</v>
      </c>
      <c r="AE39" s="16">
        <f t="shared" si="24"/>
        <v>0</v>
      </c>
      <c r="AF39" s="1">
        <f t="shared" si="25"/>
        <v>109735056</v>
      </c>
    </row>
    <row r="40" spans="1:32" x14ac:dyDescent="0.2">
      <c r="A40" s="1">
        <v>36</v>
      </c>
      <c r="B40" s="13" t="s">
        <v>25</v>
      </c>
      <c r="C40" s="13" t="s">
        <v>143</v>
      </c>
      <c r="D40" s="13" t="s">
        <v>143</v>
      </c>
      <c r="E40" s="13" t="s">
        <v>15</v>
      </c>
      <c r="F40" s="14">
        <v>247666</v>
      </c>
      <c r="G40" s="15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>
        <f t="shared" si="13"/>
        <v>0</v>
      </c>
      <c r="U40" s="2">
        <f t="shared" si="14"/>
        <v>0</v>
      </c>
      <c r="V40" s="2">
        <f t="shared" si="15"/>
        <v>0</v>
      </c>
      <c r="W40" s="2">
        <f t="shared" si="16"/>
        <v>0</v>
      </c>
      <c r="X40" s="2">
        <f t="shared" si="17"/>
        <v>0</v>
      </c>
      <c r="Y40" s="2">
        <f t="shared" si="18"/>
        <v>0</v>
      </c>
      <c r="Z40" s="2">
        <f t="shared" si="19"/>
        <v>0</v>
      </c>
      <c r="AA40" s="2">
        <f t="shared" si="20"/>
        <v>0</v>
      </c>
      <c r="AB40" s="2">
        <f t="shared" si="21"/>
        <v>0</v>
      </c>
      <c r="AC40" s="2">
        <f t="shared" si="22"/>
        <v>0</v>
      </c>
      <c r="AD40" s="2">
        <f t="shared" si="23"/>
        <v>0</v>
      </c>
      <c r="AE40" s="16">
        <f t="shared" si="24"/>
        <v>0</v>
      </c>
      <c r="AF40" s="1">
        <f t="shared" si="25"/>
        <v>0</v>
      </c>
    </row>
    <row r="41" spans="1:32" x14ac:dyDescent="0.2">
      <c r="A41" s="1">
        <v>37</v>
      </c>
      <c r="B41" s="13" t="s">
        <v>25</v>
      </c>
      <c r="C41" s="13" t="s">
        <v>144</v>
      </c>
      <c r="D41" s="13" t="s">
        <v>144</v>
      </c>
      <c r="E41" s="13" t="s">
        <v>15</v>
      </c>
      <c r="F41" s="14">
        <v>57154</v>
      </c>
      <c r="G41" s="15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>
        <f t="shared" si="13"/>
        <v>0</v>
      </c>
      <c r="U41" s="2">
        <f t="shared" si="14"/>
        <v>0</v>
      </c>
      <c r="V41" s="2">
        <f t="shared" si="15"/>
        <v>0</v>
      </c>
      <c r="W41" s="2">
        <f t="shared" si="16"/>
        <v>0</v>
      </c>
      <c r="X41" s="2">
        <f t="shared" si="17"/>
        <v>0</v>
      </c>
      <c r="Y41" s="2">
        <f t="shared" si="18"/>
        <v>0</v>
      </c>
      <c r="Z41" s="2">
        <f t="shared" si="19"/>
        <v>0</v>
      </c>
      <c r="AA41" s="2">
        <f t="shared" si="20"/>
        <v>0</v>
      </c>
      <c r="AB41" s="2">
        <f t="shared" si="21"/>
        <v>0</v>
      </c>
      <c r="AC41" s="2">
        <f t="shared" si="22"/>
        <v>0</v>
      </c>
      <c r="AD41" s="2">
        <f t="shared" si="23"/>
        <v>0</v>
      </c>
      <c r="AE41" s="16">
        <f t="shared" si="24"/>
        <v>0</v>
      </c>
      <c r="AF41" s="1">
        <f t="shared" si="25"/>
        <v>0</v>
      </c>
    </row>
    <row r="42" spans="1:32" x14ac:dyDescent="0.2">
      <c r="A42" s="1">
        <v>38</v>
      </c>
      <c r="B42" s="13" t="s">
        <v>25</v>
      </c>
      <c r="C42" s="13" t="s">
        <v>30</v>
      </c>
      <c r="D42" s="13" t="s">
        <v>30</v>
      </c>
      <c r="E42" s="13" t="s">
        <v>15</v>
      </c>
      <c r="F42" s="14">
        <v>700000</v>
      </c>
      <c r="G42" s="15">
        <v>0</v>
      </c>
      <c r="H42" s="1"/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1"/>
      <c r="S42" s="1"/>
      <c r="T42" s="2">
        <f t="shared" si="13"/>
        <v>0</v>
      </c>
      <c r="U42" s="2">
        <f t="shared" si="14"/>
        <v>700000</v>
      </c>
      <c r="V42" s="2">
        <f t="shared" si="15"/>
        <v>700000</v>
      </c>
      <c r="W42" s="2">
        <f t="shared" si="16"/>
        <v>0</v>
      </c>
      <c r="X42" s="2">
        <f t="shared" si="17"/>
        <v>0</v>
      </c>
      <c r="Y42" s="2">
        <f t="shared" si="18"/>
        <v>0</v>
      </c>
      <c r="Z42" s="2">
        <f t="shared" si="19"/>
        <v>0</v>
      </c>
      <c r="AA42" s="2">
        <f t="shared" si="20"/>
        <v>0</v>
      </c>
      <c r="AB42" s="2">
        <f t="shared" si="21"/>
        <v>0</v>
      </c>
      <c r="AC42" s="2">
        <f t="shared" si="22"/>
        <v>0</v>
      </c>
      <c r="AD42" s="2">
        <f t="shared" si="23"/>
        <v>0</v>
      </c>
      <c r="AE42" s="16">
        <f t="shared" si="24"/>
        <v>0</v>
      </c>
      <c r="AF42" s="1">
        <f t="shared" si="25"/>
        <v>1400000</v>
      </c>
    </row>
    <row r="43" spans="1:32" x14ac:dyDescent="0.2">
      <c r="A43" s="1">
        <v>39</v>
      </c>
      <c r="B43" s="13" t="s">
        <v>25</v>
      </c>
      <c r="C43" s="13" t="s">
        <v>145</v>
      </c>
      <c r="D43" s="13" t="s">
        <v>145</v>
      </c>
      <c r="E43" s="13" t="s">
        <v>15</v>
      </c>
      <c r="F43" s="14">
        <v>800151</v>
      </c>
      <c r="G43" s="15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>
        <f t="shared" si="13"/>
        <v>0</v>
      </c>
      <c r="U43" s="2">
        <f t="shared" si="14"/>
        <v>0</v>
      </c>
      <c r="V43" s="2">
        <f t="shared" si="15"/>
        <v>0</v>
      </c>
      <c r="W43" s="2">
        <f t="shared" si="16"/>
        <v>0</v>
      </c>
      <c r="X43" s="2">
        <f t="shared" si="17"/>
        <v>0</v>
      </c>
      <c r="Y43" s="2">
        <f t="shared" si="18"/>
        <v>0</v>
      </c>
      <c r="Z43" s="2">
        <f t="shared" si="19"/>
        <v>0</v>
      </c>
      <c r="AA43" s="2">
        <f t="shared" si="20"/>
        <v>0</v>
      </c>
      <c r="AB43" s="2">
        <f t="shared" si="21"/>
        <v>0</v>
      </c>
      <c r="AC43" s="2">
        <f t="shared" si="22"/>
        <v>0</v>
      </c>
      <c r="AD43" s="2">
        <f t="shared" si="23"/>
        <v>0</v>
      </c>
      <c r="AE43" s="16">
        <f t="shared" si="24"/>
        <v>0</v>
      </c>
      <c r="AF43" s="1">
        <f t="shared" si="25"/>
        <v>0</v>
      </c>
    </row>
    <row r="44" spans="1:32" x14ac:dyDescent="0.2">
      <c r="A44" s="1">
        <v>40</v>
      </c>
      <c r="B44" s="13" t="s">
        <v>25</v>
      </c>
      <c r="C44" s="13" t="s">
        <v>146</v>
      </c>
      <c r="D44" s="13" t="s">
        <v>146</v>
      </c>
      <c r="E44" s="13" t="s">
        <v>15</v>
      </c>
      <c r="F44" s="14">
        <v>5549250</v>
      </c>
      <c r="G44" s="15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>
        <f t="shared" si="13"/>
        <v>0</v>
      </c>
      <c r="U44" s="2">
        <f t="shared" si="14"/>
        <v>0</v>
      </c>
      <c r="V44" s="2">
        <f t="shared" si="15"/>
        <v>0</v>
      </c>
      <c r="W44" s="2">
        <f t="shared" si="16"/>
        <v>0</v>
      </c>
      <c r="X44" s="2">
        <f t="shared" si="17"/>
        <v>0</v>
      </c>
      <c r="Y44" s="2">
        <f t="shared" si="18"/>
        <v>0</v>
      </c>
      <c r="Z44" s="2">
        <f t="shared" si="19"/>
        <v>0</v>
      </c>
      <c r="AA44" s="2">
        <f t="shared" si="20"/>
        <v>0</v>
      </c>
      <c r="AB44" s="2">
        <f t="shared" si="21"/>
        <v>0</v>
      </c>
      <c r="AC44" s="2">
        <f t="shared" si="22"/>
        <v>0</v>
      </c>
      <c r="AD44" s="2">
        <f t="shared" si="23"/>
        <v>0</v>
      </c>
      <c r="AE44" s="16">
        <f t="shared" si="24"/>
        <v>0</v>
      </c>
      <c r="AF44" s="1">
        <f t="shared" si="25"/>
        <v>0</v>
      </c>
    </row>
    <row r="45" spans="1:32" x14ac:dyDescent="0.2">
      <c r="A45" s="1">
        <v>41</v>
      </c>
      <c r="B45" s="13" t="s">
        <v>31</v>
      </c>
      <c r="C45" s="13" t="s">
        <v>147</v>
      </c>
      <c r="D45" s="13" t="s">
        <v>147</v>
      </c>
      <c r="E45" s="13" t="s">
        <v>15</v>
      </c>
      <c r="F45" s="14">
        <v>16228391</v>
      </c>
      <c r="G45" s="15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>
        <f t="shared" si="13"/>
        <v>0</v>
      </c>
      <c r="U45" s="2">
        <f t="shared" si="14"/>
        <v>0</v>
      </c>
      <c r="V45" s="2">
        <f t="shared" si="15"/>
        <v>0</v>
      </c>
      <c r="W45" s="2">
        <f t="shared" si="16"/>
        <v>0</v>
      </c>
      <c r="X45" s="2">
        <f t="shared" si="17"/>
        <v>0</v>
      </c>
      <c r="Y45" s="2">
        <f t="shared" si="18"/>
        <v>0</v>
      </c>
      <c r="Z45" s="2">
        <f t="shared" si="19"/>
        <v>0</v>
      </c>
      <c r="AA45" s="2">
        <f t="shared" si="20"/>
        <v>0</v>
      </c>
      <c r="AB45" s="2">
        <f t="shared" si="21"/>
        <v>0</v>
      </c>
      <c r="AC45" s="2">
        <f t="shared" si="22"/>
        <v>0</v>
      </c>
      <c r="AD45" s="2">
        <f t="shared" si="23"/>
        <v>0</v>
      </c>
      <c r="AE45" s="16">
        <f t="shared" si="24"/>
        <v>0</v>
      </c>
      <c r="AF45" s="1">
        <f t="shared" si="25"/>
        <v>0</v>
      </c>
    </row>
    <row r="46" spans="1:32" x14ac:dyDescent="0.2">
      <c r="A46" s="1">
        <v>42</v>
      </c>
      <c r="B46" s="13" t="s">
        <v>31</v>
      </c>
      <c r="C46" s="17" t="s">
        <v>32</v>
      </c>
      <c r="D46" s="17" t="s">
        <v>32</v>
      </c>
      <c r="E46" s="13" t="s">
        <v>15</v>
      </c>
      <c r="F46" s="14">
        <v>30368000</v>
      </c>
      <c r="G46" s="15">
        <v>0</v>
      </c>
      <c r="H46" s="1">
        <v>10</v>
      </c>
      <c r="I46" s="1">
        <v>18</v>
      </c>
      <c r="J46" s="1">
        <v>15</v>
      </c>
      <c r="K46" s="1"/>
      <c r="L46" s="1"/>
      <c r="M46" s="1"/>
      <c r="N46" s="1"/>
      <c r="O46" s="1"/>
      <c r="P46" s="1">
        <v>4</v>
      </c>
      <c r="Q46" s="1"/>
      <c r="R46" s="1"/>
      <c r="S46" s="1"/>
      <c r="T46" s="2">
        <f t="shared" si="13"/>
        <v>303680000</v>
      </c>
      <c r="U46" s="2">
        <f t="shared" si="14"/>
        <v>546624000</v>
      </c>
      <c r="V46" s="2">
        <f t="shared" si="15"/>
        <v>455520000</v>
      </c>
      <c r="W46" s="2">
        <f t="shared" si="16"/>
        <v>0</v>
      </c>
      <c r="X46" s="2">
        <f t="shared" si="17"/>
        <v>0</v>
      </c>
      <c r="Y46" s="2">
        <f t="shared" si="18"/>
        <v>0</v>
      </c>
      <c r="Z46" s="2">
        <f t="shared" si="19"/>
        <v>0</v>
      </c>
      <c r="AA46" s="2">
        <f t="shared" si="20"/>
        <v>0</v>
      </c>
      <c r="AB46" s="2">
        <f t="shared" si="21"/>
        <v>121472000</v>
      </c>
      <c r="AC46" s="2">
        <f t="shared" si="22"/>
        <v>0</v>
      </c>
      <c r="AD46" s="2">
        <f t="shared" si="23"/>
        <v>0</v>
      </c>
      <c r="AE46" s="16">
        <f t="shared" si="24"/>
        <v>0</v>
      </c>
      <c r="AF46" s="1">
        <f t="shared" si="25"/>
        <v>1427296000</v>
      </c>
    </row>
    <row r="47" spans="1:32" x14ac:dyDescent="0.2">
      <c r="A47" s="1">
        <v>43</v>
      </c>
      <c r="B47" s="13" t="s">
        <v>31</v>
      </c>
      <c r="C47" s="13" t="s">
        <v>148</v>
      </c>
      <c r="D47" s="13" t="s">
        <v>148</v>
      </c>
      <c r="E47" s="13" t="s">
        <v>15</v>
      </c>
      <c r="F47" s="14">
        <v>18220800</v>
      </c>
      <c r="G47" s="15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>
        <f t="shared" si="13"/>
        <v>0</v>
      </c>
      <c r="U47" s="2">
        <f t="shared" si="14"/>
        <v>0</v>
      </c>
      <c r="V47" s="2">
        <f t="shared" si="15"/>
        <v>0</v>
      </c>
      <c r="W47" s="2">
        <f t="shared" si="16"/>
        <v>0</v>
      </c>
      <c r="X47" s="2">
        <f t="shared" si="17"/>
        <v>0</v>
      </c>
      <c r="Y47" s="2">
        <f t="shared" si="18"/>
        <v>0</v>
      </c>
      <c r="Z47" s="2">
        <f t="shared" si="19"/>
        <v>0</v>
      </c>
      <c r="AA47" s="2">
        <f t="shared" si="20"/>
        <v>0</v>
      </c>
      <c r="AB47" s="2">
        <f t="shared" si="21"/>
        <v>0</v>
      </c>
      <c r="AC47" s="2">
        <f t="shared" si="22"/>
        <v>0</v>
      </c>
      <c r="AD47" s="2">
        <f t="shared" si="23"/>
        <v>0</v>
      </c>
      <c r="AE47" s="16">
        <f t="shared" si="24"/>
        <v>0</v>
      </c>
      <c r="AF47" s="1">
        <f t="shared" si="25"/>
        <v>0</v>
      </c>
    </row>
    <row r="48" spans="1:32" x14ac:dyDescent="0.2">
      <c r="A48" s="1">
        <v>44</v>
      </c>
      <c r="B48" s="13" t="s">
        <v>31</v>
      </c>
      <c r="C48" s="13" t="s">
        <v>149</v>
      </c>
      <c r="D48" s="13" t="s">
        <v>149</v>
      </c>
      <c r="E48" s="13" t="s">
        <v>15</v>
      </c>
      <c r="F48" s="14">
        <v>18220800</v>
      </c>
      <c r="G48" s="15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>
        <f t="shared" si="13"/>
        <v>0</v>
      </c>
      <c r="U48" s="2">
        <f t="shared" si="14"/>
        <v>0</v>
      </c>
      <c r="V48" s="2">
        <f t="shared" si="15"/>
        <v>0</v>
      </c>
      <c r="W48" s="2">
        <f t="shared" si="16"/>
        <v>0</v>
      </c>
      <c r="X48" s="2">
        <f t="shared" si="17"/>
        <v>0</v>
      </c>
      <c r="Y48" s="2">
        <f t="shared" si="18"/>
        <v>0</v>
      </c>
      <c r="Z48" s="2">
        <f t="shared" si="19"/>
        <v>0</v>
      </c>
      <c r="AA48" s="2">
        <f t="shared" si="20"/>
        <v>0</v>
      </c>
      <c r="AB48" s="2">
        <f t="shared" si="21"/>
        <v>0</v>
      </c>
      <c r="AC48" s="2">
        <f t="shared" si="22"/>
        <v>0</v>
      </c>
      <c r="AD48" s="2">
        <f t="shared" si="23"/>
        <v>0</v>
      </c>
      <c r="AE48" s="16">
        <f t="shared" si="24"/>
        <v>0</v>
      </c>
      <c r="AF48" s="1">
        <f t="shared" si="25"/>
        <v>0</v>
      </c>
    </row>
    <row r="49" spans="1:32" x14ac:dyDescent="0.2">
      <c r="A49" s="1">
        <v>45</v>
      </c>
      <c r="B49" s="13" t="s">
        <v>31</v>
      </c>
      <c r="C49" s="13" t="s">
        <v>150</v>
      </c>
      <c r="D49" s="13" t="s">
        <v>150</v>
      </c>
      <c r="E49" s="13" t="s">
        <v>15</v>
      </c>
      <c r="F49" s="14">
        <v>30368000</v>
      </c>
      <c r="G49" s="15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>
        <f t="shared" si="13"/>
        <v>0</v>
      </c>
      <c r="U49" s="2">
        <f t="shared" si="14"/>
        <v>0</v>
      </c>
      <c r="V49" s="2">
        <f t="shared" si="15"/>
        <v>0</v>
      </c>
      <c r="W49" s="2">
        <f t="shared" si="16"/>
        <v>0</v>
      </c>
      <c r="X49" s="2">
        <f t="shared" si="17"/>
        <v>0</v>
      </c>
      <c r="Y49" s="2">
        <f t="shared" si="18"/>
        <v>0</v>
      </c>
      <c r="Z49" s="2">
        <f t="shared" si="19"/>
        <v>0</v>
      </c>
      <c r="AA49" s="2">
        <f t="shared" si="20"/>
        <v>0</v>
      </c>
      <c r="AB49" s="2">
        <f t="shared" si="21"/>
        <v>0</v>
      </c>
      <c r="AC49" s="2">
        <f t="shared" si="22"/>
        <v>0</v>
      </c>
      <c r="AD49" s="2">
        <f t="shared" si="23"/>
        <v>0</v>
      </c>
      <c r="AE49" s="16">
        <f t="shared" si="24"/>
        <v>0</v>
      </c>
      <c r="AF49" s="1">
        <f t="shared" si="25"/>
        <v>0</v>
      </c>
    </row>
    <row r="50" spans="1:32" x14ac:dyDescent="0.2">
      <c r="A50" s="1">
        <v>46</v>
      </c>
      <c r="B50" s="13" t="s">
        <v>33</v>
      </c>
      <c r="C50" s="13" t="s">
        <v>34</v>
      </c>
      <c r="D50" s="13" t="s">
        <v>34</v>
      </c>
      <c r="E50" s="13" t="s">
        <v>15</v>
      </c>
      <c r="F50" s="14">
        <v>1001044</v>
      </c>
      <c r="G50" s="15">
        <v>0</v>
      </c>
      <c r="H50" s="1">
        <v>130</v>
      </c>
      <c r="I50" s="1">
        <v>150</v>
      </c>
      <c r="J50" s="1">
        <v>200</v>
      </c>
      <c r="K50" s="1"/>
      <c r="L50" s="1"/>
      <c r="M50" s="1"/>
      <c r="N50" s="1"/>
      <c r="O50" s="1"/>
      <c r="P50" s="1">
        <v>136</v>
      </c>
      <c r="Q50" s="1"/>
      <c r="R50" s="1"/>
      <c r="S50" s="1"/>
      <c r="T50" s="2">
        <f t="shared" si="13"/>
        <v>130135720</v>
      </c>
      <c r="U50" s="2">
        <f t="shared" si="14"/>
        <v>150156600</v>
      </c>
      <c r="V50" s="2">
        <f t="shared" si="15"/>
        <v>200208800</v>
      </c>
      <c r="W50" s="2">
        <f t="shared" si="16"/>
        <v>0</v>
      </c>
      <c r="X50" s="2">
        <f t="shared" si="17"/>
        <v>0</v>
      </c>
      <c r="Y50" s="2">
        <f t="shared" si="18"/>
        <v>0</v>
      </c>
      <c r="Z50" s="2">
        <f t="shared" si="19"/>
        <v>0</v>
      </c>
      <c r="AA50" s="2">
        <f t="shared" si="20"/>
        <v>0</v>
      </c>
      <c r="AB50" s="2">
        <f t="shared" si="21"/>
        <v>136141984</v>
      </c>
      <c r="AC50" s="2">
        <f t="shared" si="22"/>
        <v>0</v>
      </c>
      <c r="AD50" s="2">
        <f t="shared" si="23"/>
        <v>0</v>
      </c>
      <c r="AE50" s="16">
        <f t="shared" si="24"/>
        <v>0</v>
      </c>
      <c r="AF50" s="6">
        <f t="shared" si="25"/>
        <v>616643104</v>
      </c>
    </row>
    <row r="51" spans="1:32" x14ac:dyDescent="0.2">
      <c r="A51" s="1">
        <v>47</v>
      </c>
      <c r="B51" s="13" t="s">
        <v>151</v>
      </c>
      <c r="C51" s="13" t="s">
        <v>152</v>
      </c>
      <c r="D51" s="13" t="s">
        <v>152</v>
      </c>
      <c r="E51" s="13" t="s">
        <v>15</v>
      </c>
      <c r="F51" s="14">
        <v>447704</v>
      </c>
      <c r="G51" s="15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>
        <f t="shared" si="13"/>
        <v>0</v>
      </c>
      <c r="U51" s="2">
        <f t="shared" si="14"/>
        <v>0</v>
      </c>
      <c r="V51" s="2">
        <f t="shared" si="15"/>
        <v>0</v>
      </c>
      <c r="W51" s="2">
        <f t="shared" si="16"/>
        <v>0</v>
      </c>
      <c r="X51" s="2">
        <f t="shared" si="17"/>
        <v>0</v>
      </c>
      <c r="Y51" s="2">
        <f t="shared" si="18"/>
        <v>0</v>
      </c>
      <c r="Z51" s="2">
        <f t="shared" si="19"/>
        <v>0</v>
      </c>
      <c r="AA51" s="2">
        <f t="shared" si="20"/>
        <v>0</v>
      </c>
      <c r="AB51" s="2">
        <f t="shared" si="21"/>
        <v>0</v>
      </c>
      <c r="AC51" s="2">
        <f t="shared" si="22"/>
        <v>0</v>
      </c>
      <c r="AD51" s="2">
        <f t="shared" si="23"/>
        <v>0</v>
      </c>
      <c r="AE51" s="16">
        <f t="shared" si="24"/>
        <v>0</v>
      </c>
      <c r="AF51" s="1">
        <f t="shared" si="25"/>
        <v>0</v>
      </c>
    </row>
    <row r="52" spans="1:32" x14ac:dyDescent="0.2">
      <c r="A52" s="1">
        <v>48</v>
      </c>
      <c r="B52" s="13" t="s">
        <v>151</v>
      </c>
      <c r="C52" s="13" t="s">
        <v>153</v>
      </c>
      <c r="D52" s="13" t="s">
        <v>153</v>
      </c>
      <c r="E52" s="13" t="s">
        <v>15</v>
      </c>
      <c r="F52" s="14">
        <v>16133000</v>
      </c>
      <c r="G52" s="15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>
        <f t="shared" si="13"/>
        <v>0</v>
      </c>
      <c r="U52" s="2">
        <f t="shared" si="14"/>
        <v>0</v>
      </c>
      <c r="V52" s="2">
        <f t="shared" si="15"/>
        <v>0</v>
      </c>
      <c r="W52" s="2">
        <f t="shared" si="16"/>
        <v>0</v>
      </c>
      <c r="X52" s="2">
        <f t="shared" si="17"/>
        <v>0</v>
      </c>
      <c r="Y52" s="2">
        <f t="shared" si="18"/>
        <v>0</v>
      </c>
      <c r="Z52" s="2">
        <f t="shared" si="19"/>
        <v>0</v>
      </c>
      <c r="AA52" s="2">
        <f t="shared" si="20"/>
        <v>0</v>
      </c>
      <c r="AB52" s="2">
        <f t="shared" si="21"/>
        <v>0</v>
      </c>
      <c r="AC52" s="2">
        <f t="shared" si="22"/>
        <v>0</v>
      </c>
      <c r="AD52" s="2">
        <f t="shared" si="23"/>
        <v>0</v>
      </c>
      <c r="AE52" s="16">
        <f t="shared" si="24"/>
        <v>0</v>
      </c>
      <c r="AF52" s="1">
        <f t="shared" si="25"/>
        <v>0</v>
      </c>
    </row>
    <row r="53" spans="1:32" x14ac:dyDescent="0.2">
      <c r="A53" s="1">
        <v>49</v>
      </c>
      <c r="B53" s="13" t="s">
        <v>151</v>
      </c>
      <c r="C53" s="13" t="s">
        <v>154</v>
      </c>
      <c r="D53" s="13" t="s">
        <v>154</v>
      </c>
      <c r="E53" s="13" t="s">
        <v>15</v>
      </c>
      <c r="F53" s="14">
        <v>29846050</v>
      </c>
      <c r="G53" s="15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>
        <f t="shared" si="13"/>
        <v>0</v>
      </c>
      <c r="U53" s="2">
        <f t="shared" si="14"/>
        <v>0</v>
      </c>
      <c r="V53" s="2">
        <f t="shared" si="15"/>
        <v>0</v>
      </c>
      <c r="W53" s="2">
        <f t="shared" si="16"/>
        <v>0</v>
      </c>
      <c r="X53" s="2">
        <f t="shared" si="17"/>
        <v>0</v>
      </c>
      <c r="Y53" s="2">
        <f t="shared" si="18"/>
        <v>0</v>
      </c>
      <c r="Z53" s="2">
        <f t="shared" si="19"/>
        <v>0</v>
      </c>
      <c r="AA53" s="2">
        <f t="shared" si="20"/>
        <v>0</v>
      </c>
      <c r="AB53" s="2">
        <f t="shared" si="21"/>
        <v>0</v>
      </c>
      <c r="AC53" s="2">
        <f t="shared" si="22"/>
        <v>0</v>
      </c>
      <c r="AD53" s="2">
        <f t="shared" si="23"/>
        <v>0</v>
      </c>
      <c r="AE53" s="16">
        <f t="shared" si="24"/>
        <v>0</v>
      </c>
      <c r="AF53" s="1">
        <f t="shared" si="25"/>
        <v>0</v>
      </c>
    </row>
    <row r="54" spans="1:32" x14ac:dyDescent="0.2">
      <c r="A54" s="1">
        <v>50</v>
      </c>
      <c r="B54" s="13" t="s">
        <v>35</v>
      </c>
      <c r="C54" s="13" t="s">
        <v>155</v>
      </c>
      <c r="D54" s="13" t="s">
        <v>155</v>
      </c>
      <c r="E54" s="13" t="s">
        <v>15</v>
      </c>
      <c r="F54" s="14">
        <v>12131498</v>
      </c>
      <c r="G54" s="15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>
        <f t="shared" si="13"/>
        <v>0</v>
      </c>
      <c r="U54" s="2">
        <f t="shared" si="14"/>
        <v>0</v>
      </c>
      <c r="V54" s="2">
        <f t="shared" si="15"/>
        <v>0</v>
      </c>
      <c r="W54" s="2">
        <f t="shared" si="16"/>
        <v>0</v>
      </c>
      <c r="X54" s="2">
        <f t="shared" si="17"/>
        <v>0</v>
      </c>
      <c r="Y54" s="2">
        <f t="shared" si="18"/>
        <v>0</v>
      </c>
      <c r="Z54" s="2">
        <f t="shared" si="19"/>
        <v>0</v>
      </c>
      <c r="AA54" s="2">
        <f t="shared" si="20"/>
        <v>0</v>
      </c>
      <c r="AB54" s="2">
        <f t="shared" si="21"/>
        <v>0</v>
      </c>
      <c r="AC54" s="2">
        <f t="shared" si="22"/>
        <v>0</v>
      </c>
      <c r="AD54" s="2">
        <f t="shared" si="23"/>
        <v>0</v>
      </c>
      <c r="AE54" s="16">
        <f t="shared" si="24"/>
        <v>0</v>
      </c>
      <c r="AF54" s="1">
        <f t="shared" si="25"/>
        <v>0</v>
      </c>
    </row>
    <row r="55" spans="1:32" x14ac:dyDescent="0.2">
      <c r="A55" s="1">
        <v>51</v>
      </c>
      <c r="B55" s="13" t="s">
        <v>35</v>
      </c>
      <c r="C55" s="13" t="s">
        <v>36</v>
      </c>
      <c r="D55" s="13" t="s">
        <v>36</v>
      </c>
      <c r="E55" s="13" t="s">
        <v>15</v>
      </c>
      <c r="F55" s="14">
        <v>757493</v>
      </c>
      <c r="G55" s="15">
        <v>0</v>
      </c>
      <c r="H55" s="1"/>
      <c r="I55" s="1">
        <v>1</v>
      </c>
      <c r="J55" s="1">
        <v>1</v>
      </c>
      <c r="K55" s="1"/>
      <c r="L55" s="1"/>
      <c r="M55" s="1"/>
      <c r="N55" s="1"/>
      <c r="O55" s="1"/>
      <c r="P55" s="1"/>
      <c r="Q55" s="1"/>
      <c r="R55" s="1"/>
      <c r="S55" s="1"/>
      <c r="T55" s="2">
        <f t="shared" si="13"/>
        <v>0</v>
      </c>
      <c r="U55" s="2">
        <f t="shared" si="14"/>
        <v>757493</v>
      </c>
      <c r="V55" s="2">
        <f t="shared" si="15"/>
        <v>757493</v>
      </c>
      <c r="W55" s="2">
        <f t="shared" si="16"/>
        <v>0</v>
      </c>
      <c r="X55" s="2">
        <f t="shared" si="17"/>
        <v>0</v>
      </c>
      <c r="Y55" s="2">
        <f t="shared" si="18"/>
        <v>0</v>
      </c>
      <c r="Z55" s="2">
        <f t="shared" si="19"/>
        <v>0</v>
      </c>
      <c r="AA55" s="2">
        <f t="shared" si="20"/>
        <v>0</v>
      </c>
      <c r="AB55" s="2">
        <f t="shared" si="21"/>
        <v>0</v>
      </c>
      <c r="AC55" s="2">
        <f t="shared" si="22"/>
        <v>0</v>
      </c>
      <c r="AD55" s="2">
        <f t="shared" si="23"/>
        <v>0</v>
      </c>
      <c r="AE55" s="16">
        <f t="shared" si="24"/>
        <v>0</v>
      </c>
      <c r="AF55" s="1">
        <f t="shared" si="25"/>
        <v>1514986</v>
      </c>
    </row>
    <row r="56" spans="1:32" x14ac:dyDescent="0.2">
      <c r="A56" s="1">
        <v>52</v>
      </c>
      <c r="B56" s="13" t="s">
        <v>37</v>
      </c>
      <c r="C56" s="13" t="s">
        <v>156</v>
      </c>
      <c r="D56" s="13" t="s">
        <v>156</v>
      </c>
      <c r="E56" s="13" t="s">
        <v>15</v>
      </c>
      <c r="F56" s="14">
        <v>3295862</v>
      </c>
      <c r="G56" s="15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>
        <f t="shared" si="13"/>
        <v>0</v>
      </c>
      <c r="U56" s="2">
        <f t="shared" si="14"/>
        <v>0</v>
      </c>
      <c r="V56" s="2">
        <f t="shared" si="15"/>
        <v>0</v>
      </c>
      <c r="W56" s="2">
        <f t="shared" si="16"/>
        <v>0</v>
      </c>
      <c r="X56" s="2">
        <f t="shared" si="17"/>
        <v>0</v>
      </c>
      <c r="Y56" s="2">
        <f t="shared" si="18"/>
        <v>0</v>
      </c>
      <c r="Z56" s="2">
        <f t="shared" si="19"/>
        <v>0</v>
      </c>
      <c r="AA56" s="2">
        <f t="shared" si="20"/>
        <v>0</v>
      </c>
      <c r="AB56" s="2">
        <f t="shared" si="21"/>
        <v>0</v>
      </c>
      <c r="AC56" s="2">
        <f t="shared" si="22"/>
        <v>0</v>
      </c>
      <c r="AD56" s="2">
        <f t="shared" si="23"/>
        <v>0</v>
      </c>
      <c r="AE56" s="16">
        <f t="shared" si="24"/>
        <v>0</v>
      </c>
      <c r="AF56" s="1">
        <f t="shared" si="25"/>
        <v>0</v>
      </c>
    </row>
    <row r="57" spans="1:32" x14ac:dyDescent="0.2">
      <c r="A57" s="1">
        <v>53</v>
      </c>
      <c r="B57" s="13" t="s">
        <v>37</v>
      </c>
      <c r="C57" s="13" t="s">
        <v>157</v>
      </c>
      <c r="D57" s="13" t="s">
        <v>157</v>
      </c>
      <c r="E57" s="13" t="s">
        <v>15</v>
      </c>
      <c r="F57" s="14">
        <v>3295862</v>
      </c>
      <c r="G57" s="15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>
        <f t="shared" si="13"/>
        <v>0</v>
      </c>
      <c r="U57" s="2">
        <f t="shared" si="14"/>
        <v>0</v>
      </c>
      <c r="V57" s="2">
        <f t="shared" si="15"/>
        <v>0</v>
      </c>
      <c r="W57" s="2">
        <f t="shared" si="16"/>
        <v>0</v>
      </c>
      <c r="X57" s="2">
        <f t="shared" si="17"/>
        <v>0</v>
      </c>
      <c r="Y57" s="2">
        <f t="shared" si="18"/>
        <v>0</v>
      </c>
      <c r="Z57" s="2">
        <f t="shared" si="19"/>
        <v>0</v>
      </c>
      <c r="AA57" s="2">
        <f t="shared" si="20"/>
        <v>0</v>
      </c>
      <c r="AB57" s="2">
        <f t="shared" si="21"/>
        <v>0</v>
      </c>
      <c r="AC57" s="2">
        <f t="shared" si="22"/>
        <v>0</v>
      </c>
      <c r="AD57" s="2">
        <f t="shared" si="23"/>
        <v>0</v>
      </c>
      <c r="AE57" s="16">
        <f t="shared" si="24"/>
        <v>0</v>
      </c>
      <c r="AF57" s="1">
        <f t="shared" si="25"/>
        <v>0</v>
      </c>
    </row>
    <row r="58" spans="1:32" x14ac:dyDescent="0.2">
      <c r="A58" s="1">
        <v>54</v>
      </c>
      <c r="B58" s="13" t="s">
        <v>37</v>
      </c>
      <c r="C58" s="13" t="s">
        <v>158</v>
      </c>
      <c r="D58" s="13" t="s">
        <v>158</v>
      </c>
      <c r="E58" s="13" t="s">
        <v>15</v>
      </c>
      <c r="F58" s="14">
        <v>3295862</v>
      </c>
      <c r="G58" s="15"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>
        <f t="shared" si="13"/>
        <v>0</v>
      </c>
      <c r="U58" s="2">
        <f t="shared" si="14"/>
        <v>0</v>
      </c>
      <c r="V58" s="2">
        <f t="shared" si="15"/>
        <v>0</v>
      </c>
      <c r="W58" s="2">
        <f t="shared" si="16"/>
        <v>0</v>
      </c>
      <c r="X58" s="2">
        <f t="shared" si="17"/>
        <v>0</v>
      </c>
      <c r="Y58" s="2">
        <f t="shared" si="18"/>
        <v>0</v>
      </c>
      <c r="Z58" s="2">
        <f t="shared" si="19"/>
        <v>0</v>
      </c>
      <c r="AA58" s="2">
        <f t="shared" si="20"/>
        <v>0</v>
      </c>
      <c r="AB58" s="2">
        <f t="shared" si="21"/>
        <v>0</v>
      </c>
      <c r="AC58" s="2">
        <f t="shared" si="22"/>
        <v>0</v>
      </c>
      <c r="AD58" s="2">
        <f t="shared" si="23"/>
        <v>0</v>
      </c>
      <c r="AE58" s="16">
        <f t="shared" si="24"/>
        <v>0</v>
      </c>
      <c r="AF58" s="1">
        <f t="shared" si="25"/>
        <v>0</v>
      </c>
    </row>
    <row r="59" spans="1:32" x14ac:dyDescent="0.2">
      <c r="A59" s="1">
        <v>55</v>
      </c>
      <c r="B59" s="13" t="s">
        <v>37</v>
      </c>
      <c r="C59" s="13" t="s">
        <v>159</v>
      </c>
      <c r="D59" s="13" t="s">
        <v>159</v>
      </c>
      <c r="E59" s="13" t="s">
        <v>15</v>
      </c>
      <c r="F59" s="14">
        <v>3295862</v>
      </c>
      <c r="G59" s="15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>
        <f t="shared" si="13"/>
        <v>0</v>
      </c>
      <c r="U59" s="2">
        <f t="shared" si="14"/>
        <v>0</v>
      </c>
      <c r="V59" s="2">
        <f t="shared" si="15"/>
        <v>0</v>
      </c>
      <c r="W59" s="2">
        <f t="shared" si="16"/>
        <v>0</v>
      </c>
      <c r="X59" s="2">
        <f t="shared" si="17"/>
        <v>0</v>
      </c>
      <c r="Y59" s="2">
        <f t="shared" si="18"/>
        <v>0</v>
      </c>
      <c r="Z59" s="2">
        <f t="shared" si="19"/>
        <v>0</v>
      </c>
      <c r="AA59" s="2">
        <f t="shared" si="20"/>
        <v>0</v>
      </c>
      <c r="AB59" s="2">
        <f t="shared" si="21"/>
        <v>0</v>
      </c>
      <c r="AC59" s="2">
        <f t="shared" si="22"/>
        <v>0</v>
      </c>
      <c r="AD59" s="2">
        <f t="shared" si="23"/>
        <v>0</v>
      </c>
      <c r="AE59" s="16">
        <f t="shared" si="24"/>
        <v>0</v>
      </c>
      <c r="AF59" s="1">
        <f t="shared" si="25"/>
        <v>0</v>
      </c>
    </row>
    <row r="60" spans="1:32" x14ac:dyDescent="0.2">
      <c r="A60" s="1">
        <v>56</v>
      </c>
      <c r="B60" s="13" t="s">
        <v>37</v>
      </c>
      <c r="C60" s="13" t="s">
        <v>160</v>
      </c>
      <c r="D60" s="13" t="s">
        <v>160</v>
      </c>
      <c r="E60" s="13" t="s">
        <v>15</v>
      </c>
      <c r="F60" s="14">
        <v>3333965</v>
      </c>
      <c r="G60" s="15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>
        <f t="shared" si="13"/>
        <v>0</v>
      </c>
      <c r="U60" s="2">
        <f t="shared" si="14"/>
        <v>0</v>
      </c>
      <c r="V60" s="2">
        <f t="shared" si="15"/>
        <v>0</v>
      </c>
      <c r="W60" s="2">
        <f t="shared" si="16"/>
        <v>0</v>
      </c>
      <c r="X60" s="2">
        <f t="shared" si="17"/>
        <v>0</v>
      </c>
      <c r="Y60" s="2">
        <f t="shared" si="18"/>
        <v>0</v>
      </c>
      <c r="Z60" s="2">
        <f t="shared" si="19"/>
        <v>0</v>
      </c>
      <c r="AA60" s="2">
        <f t="shared" si="20"/>
        <v>0</v>
      </c>
      <c r="AB60" s="2">
        <f t="shared" si="21"/>
        <v>0</v>
      </c>
      <c r="AC60" s="2">
        <f t="shared" si="22"/>
        <v>0</v>
      </c>
      <c r="AD60" s="2">
        <f t="shared" si="23"/>
        <v>0</v>
      </c>
      <c r="AE60" s="16">
        <f t="shared" si="24"/>
        <v>0</v>
      </c>
      <c r="AF60" s="1">
        <f t="shared" si="25"/>
        <v>0</v>
      </c>
    </row>
    <row r="61" spans="1:32" x14ac:dyDescent="0.2">
      <c r="A61" s="1">
        <v>57</v>
      </c>
      <c r="B61" s="13" t="s">
        <v>37</v>
      </c>
      <c r="C61" s="13" t="s">
        <v>161</v>
      </c>
      <c r="D61" s="13" t="s">
        <v>161</v>
      </c>
      <c r="E61" s="13" t="s">
        <v>15</v>
      </c>
      <c r="F61" s="14">
        <v>3295862</v>
      </c>
      <c r="G61" s="15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>
        <f t="shared" si="13"/>
        <v>0</v>
      </c>
      <c r="U61" s="2">
        <f t="shared" si="14"/>
        <v>0</v>
      </c>
      <c r="V61" s="2">
        <f t="shared" si="15"/>
        <v>0</v>
      </c>
      <c r="W61" s="2">
        <f t="shared" si="16"/>
        <v>0</v>
      </c>
      <c r="X61" s="2">
        <f t="shared" si="17"/>
        <v>0</v>
      </c>
      <c r="Y61" s="2">
        <f t="shared" si="18"/>
        <v>0</v>
      </c>
      <c r="Z61" s="2">
        <f t="shared" si="19"/>
        <v>0</v>
      </c>
      <c r="AA61" s="2">
        <f t="shared" si="20"/>
        <v>0</v>
      </c>
      <c r="AB61" s="2">
        <f t="shared" si="21"/>
        <v>0</v>
      </c>
      <c r="AC61" s="2">
        <f t="shared" si="22"/>
        <v>0</v>
      </c>
      <c r="AD61" s="2">
        <f t="shared" si="23"/>
        <v>0</v>
      </c>
      <c r="AE61" s="16">
        <f t="shared" si="24"/>
        <v>0</v>
      </c>
      <c r="AF61" s="1">
        <f t="shared" si="25"/>
        <v>0</v>
      </c>
    </row>
    <row r="62" spans="1:32" x14ac:dyDescent="0.2">
      <c r="A62" s="1">
        <v>58</v>
      </c>
      <c r="B62" s="13" t="s">
        <v>37</v>
      </c>
      <c r="C62" s="13" t="s">
        <v>162</v>
      </c>
      <c r="D62" s="13" t="s">
        <v>162</v>
      </c>
      <c r="E62" s="13" t="s">
        <v>15</v>
      </c>
      <c r="F62" s="14">
        <v>3295862</v>
      </c>
      <c r="G62" s="15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>
        <f t="shared" si="13"/>
        <v>0</v>
      </c>
      <c r="U62" s="2">
        <f t="shared" si="14"/>
        <v>0</v>
      </c>
      <c r="V62" s="2">
        <f t="shared" si="15"/>
        <v>0</v>
      </c>
      <c r="W62" s="2">
        <f t="shared" si="16"/>
        <v>0</v>
      </c>
      <c r="X62" s="2">
        <f t="shared" si="17"/>
        <v>0</v>
      </c>
      <c r="Y62" s="2">
        <f t="shared" si="18"/>
        <v>0</v>
      </c>
      <c r="Z62" s="2">
        <f t="shared" si="19"/>
        <v>0</v>
      </c>
      <c r="AA62" s="2">
        <f t="shared" si="20"/>
        <v>0</v>
      </c>
      <c r="AB62" s="2">
        <f t="shared" si="21"/>
        <v>0</v>
      </c>
      <c r="AC62" s="2">
        <f t="shared" si="22"/>
        <v>0</v>
      </c>
      <c r="AD62" s="2">
        <f t="shared" si="23"/>
        <v>0</v>
      </c>
      <c r="AE62" s="16">
        <f t="shared" si="24"/>
        <v>0</v>
      </c>
      <c r="AF62" s="1">
        <f t="shared" si="25"/>
        <v>0</v>
      </c>
    </row>
    <row r="63" spans="1:32" x14ac:dyDescent="0.2">
      <c r="A63" s="1">
        <v>59</v>
      </c>
      <c r="B63" s="13" t="s">
        <v>37</v>
      </c>
      <c r="C63" s="13" t="s">
        <v>38</v>
      </c>
      <c r="D63" s="13" t="s">
        <v>38</v>
      </c>
      <c r="E63" s="13" t="s">
        <v>15</v>
      </c>
      <c r="F63" s="14">
        <v>3295862</v>
      </c>
      <c r="G63" s="15">
        <v>0</v>
      </c>
      <c r="H63" s="1">
        <v>3</v>
      </c>
      <c r="I63" s="1">
        <v>3</v>
      </c>
      <c r="J63" s="1">
        <v>3</v>
      </c>
      <c r="K63" s="1"/>
      <c r="L63" s="1"/>
      <c r="M63" s="1"/>
      <c r="N63" s="1"/>
      <c r="O63" s="1"/>
      <c r="P63" s="1">
        <v>1</v>
      </c>
      <c r="Q63" s="1"/>
      <c r="R63" s="1"/>
      <c r="S63" s="1"/>
      <c r="T63" s="2">
        <f t="shared" si="13"/>
        <v>9887586</v>
      </c>
      <c r="U63" s="2">
        <f t="shared" si="14"/>
        <v>9887586</v>
      </c>
      <c r="V63" s="2">
        <f t="shared" si="15"/>
        <v>9887586</v>
      </c>
      <c r="W63" s="2">
        <f t="shared" si="16"/>
        <v>0</v>
      </c>
      <c r="X63" s="2">
        <f t="shared" si="17"/>
        <v>0</v>
      </c>
      <c r="Y63" s="2">
        <f t="shared" si="18"/>
        <v>0</v>
      </c>
      <c r="Z63" s="2">
        <f t="shared" si="19"/>
        <v>0</v>
      </c>
      <c r="AA63" s="2">
        <f t="shared" si="20"/>
        <v>0</v>
      </c>
      <c r="AB63" s="2">
        <f t="shared" si="21"/>
        <v>3295862</v>
      </c>
      <c r="AC63" s="2">
        <f t="shared" si="22"/>
        <v>0</v>
      </c>
      <c r="AD63" s="2">
        <f t="shared" si="23"/>
        <v>0</v>
      </c>
      <c r="AE63" s="16">
        <f t="shared" si="24"/>
        <v>0</v>
      </c>
      <c r="AF63" s="1">
        <f t="shared" si="25"/>
        <v>32958620</v>
      </c>
    </row>
    <row r="64" spans="1:32" x14ac:dyDescent="0.2">
      <c r="A64" s="1">
        <v>60</v>
      </c>
      <c r="B64" s="13" t="s">
        <v>37</v>
      </c>
      <c r="C64" s="13" t="s">
        <v>39</v>
      </c>
      <c r="D64" s="13" t="s">
        <v>39</v>
      </c>
      <c r="E64" s="13" t="s">
        <v>15</v>
      </c>
      <c r="F64" s="14">
        <v>3295862</v>
      </c>
      <c r="G64" s="15">
        <v>0</v>
      </c>
      <c r="H64" s="1">
        <v>1</v>
      </c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2">
        <f t="shared" si="13"/>
        <v>3295862</v>
      </c>
      <c r="U64" s="2">
        <f t="shared" si="14"/>
        <v>3295862</v>
      </c>
      <c r="V64" s="2">
        <f t="shared" si="15"/>
        <v>0</v>
      </c>
      <c r="W64" s="2">
        <f t="shared" si="16"/>
        <v>0</v>
      </c>
      <c r="X64" s="2">
        <f t="shared" si="17"/>
        <v>0</v>
      </c>
      <c r="Y64" s="2">
        <f t="shared" si="18"/>
        <v>0</v>
      </c>
      <c r="Z64" s="2">
        <f t="shared" si="19"/>
        <v>0</v>
      </c>
      <c r="AA64" s="2">
        <f t="shared" si="20"/>
        <v>0</v>
      </c>
      <c r="AB64" s="2">
        <f t="shared" si="21"/>
        <v>0</v>
      </c>
      <c r="AC64" s="2">
        <f t="shared" si="22"/>
        <v>0</v>
      </c>
      <c r="AD64" s="2">
        <f t="shared" si="23"/>
        <v>0</v>
      </c>
      <c r="AE64" s="16">
        <f t="shared" si="24"/>
        <v>0</v>
      </c>
      <c r="AF64" s="1">
        <f t="shared" si="25"/>
        <v>6591724</v>
      </c>
    </row>
    <row r="65" spans="1:32" x14ac:dyDescent="0.2">
      <c r="A65" s="1">
        <v>61</v>
      </c>
      <c r="B65" s="13" t="s">
        <v>37</v>
      </c>
      <c r="C65" s="13" t="s">
        <v>40</v>
      </c>
      <c r="D65" s="13" t="s">
        <v>40</v>
      </c>
      <c r="E65" s="13" t="s">
        <v>15</v>
      </c>
      <c r="F65" s="14">
        <v>3295862</v>
      </c>
      <c r="G65" s="15">
        <v>0</v>
      </c>
      <c r="H65" s="1">
        <v>3</v>
      </c>
      <c r="I65" s="1">
        <v>3</v>
      </c>
      <c r="J65" s="1">
        <v>3</v>
      </c>
      <c r="K65" s="1"/>
      <c r="L65" s="1"/>
      <c r="M65" s="1"/>
      <c r="N65" s="1"/>
      <c r="O65" s="1"/>
      <c r="P65" s="1">
        <v>2</v>
      </c>
      <c r="Q65" s="1"/>
      <c r="R65" s="1"/>
      <c r="S65" s="1"/>
      <c r="T65" s="2">
        <f t="shared" si="13"/>
        <v>9887586</v>
      </c>
      <c r="U65" s="2">
        <f t="shared" si="14"/>
        <v>9887586</v>
      </c>
      <c r="V65" s="2">
        <f t="shared" si="15"/>
        <v>9887586</v>
      </c>
      <c r="W65" s="2">
        <f t="shared" si="16"/>
        <v>0</v>
      </c>
      <c r="X65" s="2">
        <f t="shared" si="17"/>
        <v>0</v>
      </c>
      <c r="Y65" s="2">
        <f t="shared" si="18"/>
        <v>0</v>
      </c>
      <c r="Z65" s="2">
        <f t="shared" si="19"/>
        <v>0</v>
      </c>
      <c r="AA65" s="2">
        <f t="shared" si="20"/>
        <v>0</v>
      </c>
      <c r="AB65" s="2">
        <f t="shared" si="21"/>
        <v>6591724</v>
      </c>
      <c r="AC65" s="2">
        <f t="shared" si="22"/>
        <v>0</v>
      </c>
      <c r="AD65" s="2">
        <f t="shared" si="23"/>
        <v>0</v>
      </c>
      <c r="AE65" s="16">
        <f t="shared" si="24"/>
        <v>0</v>
      </c>
      <c r="AF65" s="1">
        <f t="shared" si="25"/>
        <v>36254482</v>
      </c>
    </row>
    <row r="66" spans="1:32" x14ac:dyDescent="0.2">
      <c r="A66" s="1">
        <v>62</v>
      </c>
      <c r="B66" s="13" t="s">
        <v>37</v>
      </c>
      <c r="C66" s="13" t="s">
        <v>41</v>
      </c>
      <c r="D66" s="13" t="s">
        <v>41</v>
      </c>
      <c r="E66" s="13" t="s">
        <v>15</v>
      </c>
      <c r="F66" s="14">
        <v>3333965</v>
      </c>
      <c r="G66" s="15">
        <v>0</v>
      </c>
      <c r="H66" s="1">
        <v>4</v>
      </c>
      <c r="I66" s="1">
        <v>3</v>
      </c>
      <c r="J66" s="1">
        <v>3</v>
      </c>
      <c r="K66" s="1"/>
      <c r="L66" s="1"/>
      <c r="M66" s="1"/>
      <c r="N66" s="1"/>
      <c r="O66" s="1"/>
      <c r="P66" s="1">
        <v>1</v>
      </c>
      <c r="Q66" s="1"/>
      <c r="R66" s="1"/>
      <c r="S66" s="1"/>
      <c r="T66" s="2">
        <f t="shared" si="13"/>
        <v>13335860</v>
      </c>
      <c r="U66" s="2">
        <f t="shared" si="14"/>
        <v>10001895</v>
      </c>
      <c r="V66" s="2">
        <f t="shared" si="15"/>
        <v>10001895</v>
      </c>
      <c r="W66" s="2">
        <f t="shared" si="16"/>
        <v>0</v>
      </c>
      <c r="X66" s="2">
        <f t="shared" si="17"/>
        <v>0</v>
      </c>
      <c r="Y66" s="2">
        <f t="shared" si="18"/>
        <v>0</v>
      </c>
      <c r="Z66" s="2">
        <f t="shared" si="19"/>
        <v>0</v>
      </c>
      <c r="AA66" s="2">
        <f t="shared" si="20"/>
        <v>0</v>
      </c>
      <c r="AB66" s="2">
        <f t="shared" si="21"/>
        <v>3333965</v>
      </c>
      <c r="AC66" s="2">
        <f t="shared" si="22"/>
        <v>0</v>
      </c>
      <c r="AD66" s="2">
        <f t="shared" si="23"/>
        <v>0</v>
      </c>
      <c r="AE66" s="16">
        <f t="shared" si="24"/>
        <v>0</v>
      </c>
      <c r="AF66" s="1">
        <f t="shared" si="25"/>
        <v>36673615</v>
      </c>
    </row>
    <row r="67" spans="1:32" x14ac:dyDescent="0.2">
      <c r="A67" s="1">
        <v>63</v>
      </c>
      <c r="B67" s="13" t="s">
        <v>37</v>
      </c>
      <c r="C67" s="13" t="s">
        <v>42</v>
      </c>
      <c r="D67" s="13" t="s">
        <v>42</v>
      </c>
      <c r="E67" s="13" t="s">
        <v>15</v>
      </c>
      <c r="F67" s="14">
        <v>3295862</v>
      </c>
      <c r="G67" s="15">
        <v>0</v>
      </c>
      <c r="H67" s="1">
        <v>6</v>
      </c>
      <c r="I67" s="1">
        <v>6</v>
      </c>
      <c r="J67" s="1">
        <v>5</v>
      </c>
      <c r="K67" s="1"/>
      <c r="L67" s="1"/>
      <c r="M67" s="1"/>
      <c r="N67" s="1"/>
      <c r="O67" s="1"/>
      <c r="P67" s="1">
        <v>3</v>
      </c>
      <c r="Q67" s="1"/>
      <c r="R67" s="1"/>
      <c r="S67" s="1"/>
      <c r="T67" s="2">
        <f t="shared" si="13"/>
        <v>19775172</v>
      </c>
      <c r="U67" s="2">
        <f t="shared" si="14"/>
        <v>19775172</v>
      </c>
      <c r="V67" s="2">
        <f t="shared" si="15"/>
        <v>16479310</v>
      </c>
      <c r="W67" s="2">
        <f t="shared" si="16"/>
        <v>0</v>
      </c>
      <c r="X67" s="2">
        <f t="shared" si="17"/>
        <v>0</v>
      </c>
      <c r="Y67" s="2">
        <f t="shared" si="18"/>
        <v>0</v>
      </c>
      <c r="Z67" s="2">
        <f t="shared" si="19"/>
        <v>0</v>
      </c>
      <c r="AA67" s="2">
        <f t="shared" si="20"/>
        <v>0</v>
      </c>
      <c r="AB67" s="2">
        <f t="shared" si="21"/>
        <v>9887586</v>
      </c>
      <c r="AC67" s="2">
        <f t="shared" si="22"/>
        <v>0</v>
      </c>
      <c r="AD67" s="2">
        <f t="shared" si="23"/>
        <v>0</v>
      </c>
      <c r="AE67" s="16">
        <f t="shared" si="24"/>
        <v>0</v>
      </c>
      <c r="AF67" s="1">
        <f t="shared" si="25"/>
        <v>65917240</v>
      </c>
    </row>
    <row r="68" spans="1:32" x14ac:dyDescent="0.2">
      <c r="A68" s="1">
        <v>64</v>
      </c>
      <c r="B68" s="13" t="s">
        <v>37</v>
      </c>
      <c r="C68" s="13" t="s">
        <v>163</v>
      </c>
      <c r="D68" s="13" t="s">
        <v>163</v>
      </c>
      <c r="E68" s="13" t="s">
        <v>15</v>
      </c>
      <c r="F68" s="14">
        <v>6652009</v>
      </c>
      <c r="G68" s="15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>
        <f t="shared" si="13"/>
        <v>0</v>
      </c>
      <c r="U68" s="2">
        <f t="shared" si="14"/>
        <v>0</v>
      </c>
      <c r="V68" s="2">
        <f t="shared" si="15"/>
        <v>0</v>
      </c>
      <c r="W68" s="2">
        <f t="shared" si="16"/>
        <v>0</v>
      </c>
      <c r="X68" s="2">
        <f t="shared" si="17"/>
        <v>0</v>
      </c>
      <c r="Y68" s="2">
        <f t="shared" si="18"/>
        <v>0</v>
      </c>
      <c r="Z68" s="2">
        <f t="shared" si="19"/>
        <v>0</v>
      </c>
      <c r="AA68" s="2">
        <f t="shared" si="20"/>
        <v>0</v>
      </c>
      <c r="AB68" s="2">
        <f t="shared" si="21"/>
        <v>0</v>
      </c>
      <c r="AC68" s="2">
        <f t="shared" si="22"/>
        <v>0</v>
      </c>
      <c r="AD68" s="2">
        <f t="shared" si="23"/>
        <v>0</v>
      </c>
      <c r="AE68" s="16">
        <f t="shared" si="24"/>
        <v>0</v>
      </c>
      <c r="AF68" s="1">
        <f t="shared" si="25"/>
        <v>0</v>
      </c>
    </row>
    <row r="69" spans="1:32" x14ac:dyDescent="0.2">
      <c r="A69" s="1">
        <v>65</v>
      </c>
      <c r="B69" s="13" t="s">
        <v>37</v>
      </c>
      <c r="C69" s="13" t="s">
        <v>164</v>
      </c>
      <c r="D69" s="13" t="s">
        <v>164</v>
      </c>
      <c r="E69" s="13" t="s">
        <v>15</v>
      </c>
      <c r="F69" s="14">
        <v>15050684</v>
      </c>
      <c r="G69" s="15"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>
        <f t="shared" ref="T69:T100" si="26">H69*$F69</f>
        <v>0</v>
      </c>
      <c r="U69" s="2">
        <f t="shared" ref="U69:U100" si="27">I69*$F69</f>
        <v>0</v>
      </c>
      <c r="V69" s="2">
        <f t="shared" ref="V69:V100" si="28">J69*$F69</f>
        <v>0</v>
      </c>
      <c r="W69" s="2">
        <f t="shared" ref="W69:W100" si="29">K69*$F69</f>
        <v>0</v>
      </c>
      <c r="X69" s="2">
        <f t="shared" ref="X69:X100" si="30">L69*$F69</f>
        <v>0</v>
      </c>
      <c r="Y69" s="2">
        <f t="shared" ref="Y69:Y100" si="31">M69*$F69</f>
        <v>0</v>
      </c>
      <c r="Z69" s="2">
        <f t="shared" ref="Z69:Z100" si="32">N69*$F69</f>
        <v>0</v>
      </c>
      <c r="AA69" s="2">
        <f t="shared" ref="AA69:AA100" si="33">O69*$F69</f>
        <v>0</v>
      </c>
      <c r="AB69" s="2">
        <f t="shared" ref="AB69:AB100" si="34">P69*$F69</f>
        <v>0</v>
      </c>
      <c r="AC69" s="2">
        <f t="shared" ref="AC69:AC100" si="35">Q69*$F69</f>
        <v>0</v>
      </c>
      <c r="AD69" s="2">
        <f t="shared" ref="AD69:AD100" si="36">R69*$F69</f>
        <v>0</v>
      </c>
      <c r="AE69" s="16">
        <f t="shared" ref="AE69:AE100" si="37">S69*$F69</f>
        <v>0</v>
      </c>
      <c r="AF69" s="1">
        <f t="shared" ref="AF69:AF100" si="38">SUM(T69:AE69)</f>
        <v>0</v>
      </c>
    </row>
    <row r="70" spans="1:32" x14ac:dyDescent="0.2">
      <c r="A70" s="1">
        <v>66</v>
      </c>
      <c r="B70" s="13" t="s">
        <v>165</v>
      </c>
      <c r="C70" s="13" t="s">
        <v>166</v>
      </c>
      <c r="D70" s="13" t="s">
        <v>166</v>
      </c>
      <c r="E70" s="13" t="s">
        <v>15</v>
      </c>
      <c r="F70" s="14">
        <v>2590334</v>
      </c>
      <c r="G70" s="15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">
        <f t="shared" si="26"/>
        <v>0</v>
      </c>
      <c r="U70" s="2">
        <f t="shared" si="27"/>
        <v>0</v>
      </c>
      <c r="V70" s="2">
        <f t="shared" si="28"/>
        <v>0</v>
      </c>
      <c r="W70" s="2">
        <f t="shared" si="29"/>
        <v>0</v>
      </c>
      <c r="X70" s="2">
        <f t="shared" si="30"/>
        <v>0</v>
      </c>
      <c r="Y70" s="2">
        <f t="shared" si="31"/>
        <v>0</v>
      </c>
      <c r="Z70" s="2">
        <f t="shared" si="32"/>
        <v>0</v>
      </c>
      <c r="AA70" s="2">
        <f t="shared" si="33"/>
        <v>0</v>
      </c>
      <c r="AB70" s="2">
        <f t="shared" si="34"/>
        <v>0</v>
      </c>
      <c r="AC70" s="2">
        <f t="shared" si="35"/>
        <v>0</v>
      </c>
      <c r="AD70" s="2">
        <f t="shared" si="36"/>
        <v>0</v>
      </c>
      <c r="AE70" s="16">
        <f t="shared" si="37"/>
        <v>0</v>
      </c>
      <c r="AF70" s="1">
        <f t="shared" si="38"/>
        <v>0</v>
      </c>
    </row>
    <row r="71" spans="1:32" x14ac:dyDescent="0.2">
      <c r="A71" s="1">
        <v>67</v>
      </c>
      <c r="B71" s="13" t="s">
        <v>165</v>
      </c>
      <c r="C71" s="13" t="s">
        <v>167</v>
      </c>
      <c r="D71" s="13" t="s">
        <v>167</v>
      </c>
      <c r="E71" s="13" t="s">
        <v>15</v>
      </c>
      <c r="F71" s="14">
        <v>7119818</v>
      </c>
      <c r="G71" s="15"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>
        <f t="shared" si="26"/>
        <v>0</v>
      </c>
      <c r="U71" s="2">
        <f t="shared" si="27"/>
        <v>0</v>
      </c>
      <c r="V71" s="2">
        <f t="shared" si="28"/>
        <v>0</v>
      </c>
      <c r="W71" s="2">
        <f t="shared" si="29"/>
        <v>0</v>
      </c>
      <c r="X71" s="2">
        <f t="shared" si="30"/>
        <v>0</v>
      </c>
      <c r="Y71" s="2">
        <f t="shared" si="31"/>
        <v>0</v>
      </c>
      <c r="Z71" s="2">
        <f t="shared" si="32"/>
        <v>0</v>
      </c>
      <c r="AA71" s="2">
        <f t="shared" si="33"/>
        <v>0</v>
      </c>
      <c r="AB71" s="2">
        <f t="shared" si="34"/>
        <v>0</v>
      </c>
      <c r="AC71" s="2">
        <f t="shared" si="35"/>
        <v>0</v>
      </c>
      <c r="AD71" s="2">
        <f t="shared" si="36"/>
        <v>0</v>
      </c>
      <c r="AE71" s="16">
        <f t="shared" si="37"/>
        <v>0</v>
      </c>
      <c r="AF71" s="1">
        <f t="shared" si="38"/>
        <v>0</v>
      </c>
    </row>
    <row r="72" spans="1:32" x14ac:dyDescent="0.2">
      <c r="A72" s="1">
        <v>68</v>
      </c>
      <c r="B72" s="13" t="s">
        <v>165</v>
      </c>
      <c r="C72" s="13" t="s">
        <v>168</v>
      </c>
      <c r="D72" s="13" t="s">
        <v>168</v>
      </c>
      <c r="E72" s="13" t="s">
        <v>15</v>
      </c>
      <c r="F72" s="14">
        <v>18820363</v>
      </c>
      <c r="G72" s="15"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">
        <f t="shared" si="26"/>
        <v>0</v>
      </c>
      <c r="U72" s="2">
        <f t="shared" si="27"/>
        <v>0</v>
      </c>
      <c r="V72" s="2">
        <f t="shared" si="28"/>
        <v>0</v>
      </c>
      <c r="W72" s="2">
        <f t="shared" si="29"/>
        <v>0</v>
      </c>
      <c r="X72" s="2">
        <f t="shared" si="30"/>
        <v>0</v>
      </c>
      <c r="Y72" s="2">
        <f t="shared" si="31"/>
        <v>0</v>
      </c>
      <c r="Z72" s="2">
        <f t="shared" si="32"/>
        <v>0</v>
      </c>
      <c r="AA72" s="2">
        <f t="shared" si="33"/>
        <v>0</v>
      </c>
      <c r="AB72" s="2">
        <f t="shared" si="34"/>
        <v>0</v>
      </c>
      <c r="AC72" s="2">
        <f t="shared" si="35"/>
        <v>0</v>
      </c>
      <c r="AD72" s="2">
        <f t="shared" si="36"/>
        <v>0</v>
      </c>
      <c r="AE72" s="16">
        <f t="shared" si="37"/>
        <v>0</v>
      </c>
      <c r="AF72" s="1">
        <f t="shared" si="38"/>
        <v>0</v>
      </c>
    </row>
    <row r="73" spans="1:32" x14ac:dyDescent="0.2">
      <c r="A73" s="1">
        <v>69</v>
      </c>
      <c r="B73" s="13" t="s">
        <v>165</v>
      </c>
      <c r="C73" s="13" t="s">
        <v>169</v>
      </c>
      <c r="D73" s="13" t="s">
        <v>169</v>
      </c>
      <c r="E73" s="13" t="s">
        <v>15</v>
      </c>
      <c r="F73" s="14">
        <v>18679217</v>
      </c>
      <c r="G73" s="15"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>
        <f t="shared" si="26"/>
        <v>0</v>
      </c>
      <c r="U73" s="2">
        <f t="shared" si="27"/>
        <v>0</v>
      </c>
      <c r="V73" s="2">
        <f t="shared" si="28"/>
        <v>0</v>
      </c>
      <c r="W73" s="2">
        <f t="shared" si="29"/>
        <v>0</v>
      </c>
      <c r="X73" s="2">
        <f t="shared" si="30"/>
        <v>0</v>
      </c>
      <c r="Y73" s="2">
        <f t="shared" si="31"/>
        <v>0</v>
      </c>
      <c r="Z73" s="2">
        <f t="shared" si="32"/>
        <v>0</v>
      </c>
      <c r="AA73" s="2">
        <f t="shared" si="33"/>
        <v>0</v>
      </c>
      <c r="AB73" s="2">
        <f t="shared" si="34"/>
        <v>0</v>
      </c>
      <c r="AC73" s="2">
        <f t="shared" si="35"/>
        <v>0</v>
      </c>
      <c r="AD73" s="2">
        <f t="shared" si="36"/>
        <v>0</v>
      </c>
      <c r="AE73" s="16">
        <f t="shared" si="37"/>
        <v>0</v>
      </c>
      <c r="AF73" s="1">
        <f t="shared" si="38"/>
        <v>0</v>
      </c>
    </row>
    <row r="74" spans="1:32" x14ac:dyDescent="0.2">
      <c r="A74" s="1">
        <v>70</v>
      </c>
      <c r="B74" s="13" t="s">
        <v>170</v>
      </c>
      <c r="C74" s="13" t="s">
        <v>171</v>
      </c>
      <c r="D74" s="13" t="s">
        <v>171</v>
      </c>
      <c r="E74" s="13" t="s">
        <v>15</v>
      </c>
      <c r="F74" s="14">
        <v>2590334</v>
      </c>
      <c r="G74" s="15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>
        <f t="shared" si="26"/>
        <v>0</v>
      </c>
      <c r="U74" s="2">
        <f t="shared" si="27"/>
        <v>0</v>
      </c>
      <c r="V74" s="2">
        <f t="shared" si="28"/>
        <v>0</v>
      </c>
      <c r="W74" s="2">
        <f t="shared" si="29"/>
        <v>0</v>
      </c>
      <c r="X74" s="2">
        <f t="shared" si="30"/>
        <v>0</v>
      </c>
      <c r="Y74" s="2">
        <f t="shared" si="31"/>
        <v>0</v>
      </c>
      <c r="Z74" s="2">
        <f t="shared" si="32"/>
        <v>0</v>
      </c>
      <c r="AA74" s="2">
        <f t="shared" si="33"/>
        <v>0</v>
      </c>
      <c r="AB74" s="2">
        <f t="shared" si="34"/>
        <v>0</v>
      </c>
      <c r="AC74" s="2">
        <f t="shared" si="35"/>
        <v>0</v>
      </c>
      <c r="AD74" s="2">
        <f t="shared" si="36"/>
        <v>0</v>
      </c>
      <c r="AE74" s="16">
        <f t="shared" si="37"/>
        <v>0</v>
      </c>
      <c r="AF74" s="1">
        <f t="shared" si="38"/>
        <v>0</v>
      </c>
    </row>
    <row r="75" spans="1:32" x14ac:dyDescent="0.2">
      <c r="A75" s="1">
        <v>71</v>
      </c>
      <c r="B75" s="13" t="s">
        <v>170</v>
      </c>
      <c r="C75" s="13" t="s">
        <v>172</v>
      </c>
      <c r="D75" s="13" t="s">
        <v>172</v>
      </c>
      <c r="E75" s="13" t="s">
        <v>15</v>
      </c>
      <c r="F75" s="14">
        <v>7119818</v>
      </c>
      <c r="G75" s="15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>
        <f t="shared" si="26"/>
        <v>0</v>
      </c>
      <c r="U75" s="2">
        <f t="shared" si="27"/>
        <v>0</v>
      </c>
      <c r="V75" s="2">
        <f t="shared" si="28"/>
        <v>0</v>
      </c>
      <c r="W75" s="2">
        <f t="shared" si="29"/>
        <v>0</v>
      </c>
      <c r="X75" s="2">
        <f t="shared" si="30"/>
        <v>0</v>
      </c>
      <c r="Y75" s="2">
        <f t="shared" si="31"/>
        <v>0</v>
      </c>
      <c r="Z75" s="2">
        <f t="shared" si="32"/>
        <v>0</v>
      </c>
      <c r="AA75" s="2">
        <f t="shared" si="33"/>
        <v>0</v>
      </c>
      <c r="AB75" s="2">
        <f t="shared" si="34"/>
        <v>0</v>
      </c>
      <c r="AC75" s="2">
        <f t="shared" si="35"/>
        <v>0</v>
      </c>
      <c r="AD75" s="2">
        <f t="shared" si="36"/>
        <v>0</v>
      </c>
      <c r="AE75" s="16">
        <f t="shared" si="37"/>
        <v>0</v>
      </c>
      <c r="AF75" s="1">
        <f t="shared" si="38"/>
        <v>0</v>
      </c>
    </row>
    <row r="76" spans="1:32" x14ac:dyDescent="0.2">
      <c r="A76" s="1">
        <v>72</v>
      </c>
      <c r="B76" s="13" t="s">
        <v>170</v>
      </c>
      <c r="C76" s="13" t="s">
        <v>173</v>
      </c>
      <c r="D76" s="13" t="s">
        <v>173</v>
      </c>
      <c r="E76" s="13" t="s">
        <v>15</v>
      </c>
      <c r="F76" s="14">
        <v>18820363</v>
      </c>
      <c r="G76" s="15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>
        <f t="shared" si="26"/>
        <v>0</v>
      </c>
      <c r="U76" s="2">
        <f t="shared" si="27"/>
        <v>0</v>
      </c>
      <c r="V76" s="2">
        <f t="shared" si="28"/>
        <v>0</v>
      </c>
      <c r="W76" s="2">
        <f t="shared" si="29"/>
        <v>0</v>
      </c>
      <c r="X76" s="2">
        <f t="shared" si="30"/>
        <v>0</v>
      </c>
      <c r="Y76" s="2">
        <f t="shared" si="31"/>
        <v>0</v>
      </c>
      <c r="Z76" s="2">
        <f t="shared" si="32"/>
        <v>0</v>
      </c>
      <c r="AA76" s="2">
        <f t="shared" si="33"/>
        <v>0</v>
      </c>
      <c r="AB76" s="2">
        <f t="shared" si="34"/>
        <v>0</v>
      </c>
      <c r="AC76" s="2">
        <f t="shared" si="35"/>
        <v>0</v>
      </c>
      <c r="AD76" s="2">
        <f t="shared" si="36"/>
        <v>0</v>
      </c>
      <c r="AE76" s="16">
        <f t="shared" si="37"/>
        <v>0</v>
      </c>
      <c r="AF76" s="1">
        <f t="shared" si="38"/>
        <v>0</v>
      </c>
    </row>
    <row r="77" spans="1:32" x14ac:dyDescent="0.2">
      <c r="A77" s="1">
        <v>73</v>
      </c>
      <c r="B77" s="13" t="s">
        <v>170</v>
      </c>
      <c r="C77" s="13" t="s">
        <v>174</v>
      </c>
      <c r="D77" s="13" t="s">
        <v>174</v>
      </c>
      <c r="E77" s="13" t="s">
        <v>15</v>
      </c>
      <c r="F77" s="14">
        <v>18679217</v>
      </c>
      <c r="G77" s="15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>
        <f t="shared" si="26"/>
        <v>0</v>
      </c>
      <c r="U77" s="2">
        <f t="shared" si="27"/>
        <v>0</v>
      </c>
      <c r="V77" s="2">
        <f t="shared" si="28"/>
        <v>0</v>
      </c>
      <c r="W77" s="2">
        <f t="shared" si="29"/>
        <v>0</v>
      </c>
      <c r="X77" s="2">
        <f t="shared" si="30"/>
        <v>0</v>
      </c>
      <c r="Y77" s="2">
        <f t="shared" si="31"/>
        <v>0</v>
      </c>
      <c r="Z77" s="2">
        <f t="shared" si="32"/>
        <v>0</v>
      </c>
      <c r="AA77" s="2">
        <f t="shared" si="33"/>
        <v>0</v>
      </c>
      <c r="AB77" s="2">
        <f t="shared" si="34"/>
        <v>0</v>
      </c>
      <c r="AC77" s="2">
        <f t="shared" si="35"/>
        <v>0</v>
      </c>
      <c r="AD77" s="2">
        <f t="shared" si="36"/>
        <v>0</v>
      </c>
      <c r="AE77" s="16">
        <f t="shared" si="37"/>
        <v>0</v>
      </c>
      <c r="AF77" s="1">
        <f t="shared" si="38"/>
        <v>0</v>
      </c>
    </row>
    <row r="78" spans="1:32" x14ac:dyDescent="0.2">
      <c r="A78" s="1">
        <v>74</v>
      </c>
      <c r="B78" s="13" t="s">
        <v>43</v>
      </c>
      <c r="C78" s="13" t="s">
        <v>44</v>
      </c>
      <c r="D78" s="13" t="s">
        <v>44</v>
      </c>
      <c r="E78" s="13" t="s">
        <v>15</v>
      </c>
      <c r="F78" s="14">
        <v>2590334</v>
      </c>
      <c r="G78" s="15">
        <v>0</v>
      </c>
      <c r="H78" s="1">
        <v>2</v>
      </c>
      <c r="I78" s="1">
        <v>2</v>
      </c>
      <c r="J78" s="1">
        <v>1</v>
      </c>
      <c r="K78" s="1"/>
      <c r="L78" s="1"/>
      <c r="M78" s="1"/>
      <c r="N78" s="1"/>
      <c r="O78" s="1"/>
      <c r="P78" s="1">
        <v>1</v>
      </c>
      <c r="Q78" s="1"/>
      <c r="R78" s="1"/>
      <c r="S78" s="1"/>
      <c r="T78" s="2">
        <f t="shared" si="26"/>
        <v>5180668</v>
      </c>
      <c r="U78" s="2">
        <f t="shared" si="27"/>
        <v>5180668</v>
      </c>
      <c r="V78" s="2">
        <f t="shared" si="28"/>
        <v>2590334</v>
      </c>
      <c r="W78" s="2">
        <f t="shared" si="29"/>
        <v>0</v>
      </c>
      <c r="X78" s="2">
        <f t="shared" si="30"/>
        <v>0</v>
      </c>
      <c r="Y78" s="2">
        <f t="shared" si="31"/>
        <v>0</v>
      </c>
      <c r="Z78" s="2">
        <f t="shared" si="32"/>
        <v>0</v>
      </c>
      <c r="AA78" s="2">
        <f t="shared" si="33"/>
        <v>0</v>
      </c>
      <c r="AB78" s="2">
        <f t="shared" si="34"/>
        <v>2590334</v>
      </c>
      <c r="AC78" s="2">
        <f t="shared" si="35"/>
        <v>0</v>
      </c>
      <c r="AD78" s="2">
        <f t="shared" si="36"/>
        <v>0</v>
      </c>
      <c r="AE78" s="16">
        <f t="shared" si="37"/>
        <v>0</v>
      </c>
      <c r="AF78" s="1">
        <f t="shared" si="38"/>
        <v>15542004</v>
      </c>
    </row>
    <row r="79" spans="1:32" x14ac:dyDescent="0.2">
      <c r="A79" s="1">
        <v>75</v>
      </c>
      <c r="B79" s="13" t="s">
        <v>43</v>
      </c>
      <c r="C79" s="13" t="s">
        <v>175</v>
      </c>
      <c r="D79" s="13" t="s">
        <v>175</v>
      </c>
      <c r="E79" s="13" t="s">
        <v>15</v>
      </c>
      <c r="F79" s="14">
        <v>7119818</v>
      </c>
      <c r="G79" s="15"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>
        <f t="shared" si="26"/>
        <v>0</v>
      </c>
      <c r="U79" s="2">
        <f t="shared" si="27"/>
        <v>0</v>
      </c>
      <c r="V79" s="2">
        <f t="shared" si="28"/>
        <v>0</v>
      </c>
      <c r="W79" s="2">
        <f t="shared" si="29"/>
        <v>0</v>
      </c>
      <c r="X79" s="2">
        <f t="shared" si="30"/>
        <v>0</v>
      </c>
      <c r="Y79" s="2">
        <f t="shared" si="31"/>
        <v>0</v>
      </c>
      <c r="Z79" s="2">
        <f t="shared" si="32"/>
        <v>0</v>
      </c>
      <c r="AA79" s="2">
        <f t="shared" si="33"/>
        <v>0</v>
      </c>
      <c r="AB79" s="2">
        <f t="shared" si="34"/>
        <v>0</v>
      </c>
      <c r="AC79" s="2">
        <f t="shared" si="35"/>
        <v>0</v>
      </c>
      <c r="AD79" s="2">
        <f t="shared" si="36"/>
        <v>0</v>
      </c>
      <c r="AE79" s="16">
        <f t="shared" si="37"/>
        <v>0</v>
      </c>
      <c r="AF79" s="1">
        <f t="shared" si="38"/>
        <v>0</v>
      </c>
    </row>
    <row r="80" spans="1:32" x14ac:dyDescent="0.2">
      <c r="A80" s="1">
        <v>76</v>
      </c>
      <c r="B80" s="13" t="s">
        <v>43</v>
      </c>
      <c r="C80" s="13" t="s">
        <v>176</v>
      </c>
      <c r="D80" s="13" t="s">
        <v>176</v>
      </c>
      <c r="E80" s="13" t="s">
        <v>15</v>
      </c>
      <c r="F80" s="14">
        <v>18820363</v>
      </c>
      <c r="G80" s="15"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>
        <f t="shared" si="26"/>
        <v>0</v>
      </c>
      <c r="U80" s="2">
        <f t="shared" si="27"/>
        <v>0</v>
      </c>
      <c r="V80" s="2">
        <f t="shared" si="28"/>
        <v>0</v>
      </c>
      <c r="W80" s="2">
        <f t="shared" si="29"/>
        <v>0</v>
      </c>
      <c r="X80" s="2">
        <f t="shared" si="30"/>
        <v>0</v>
      </c>
      <c r="Y80" s="2">
        <f t="shared" si="31"/>
        <v>0</v>
      </c>
      <c r="Z80" s="2">
        <f t="shared" si="32"/>
        <v>0</v>
      </c>
      <c r="AA80" s="2">
        <f t="shared" si="33"/>
        <v>0</v>
      </c>
      <c r="AB80" s="2">
        <f t="shared" si="34"/>
        <v>0</v>
      </c>
      <c r="AC80" s="2">
        <f t="shared" si="35"/>
        <v>0</v>
      </c>
      <c r="AD80" s="2">
        <f t="shared" si="36"/>
        <v>0</v>
      </c>
      <c r="AE80" s="16">
        <f t="shared" si="37"/>
        <v>0</v>
      </c>
      <c r="AF80" s="1">
        <f t="shared" si="38"/>
        <v>0</v>
      </c>
    </row>
    <row r="81" spans="1:32" x14ac:dyDescent="0.2">
      <c r="A81" s="1">
        <v>77</v>
      </c>
      <c r="B81" s="13" t="s">
        <v>45</v>
      </c>
      <c r="C81" s="13" t="s">
        <v>177</v>
      </c>
      <c r="D81" s="13" t="s">
        <v>177</v>
      </c>
      <c r="E81" s="13" t="s">
        <v>15</v>
      </c>
      <c r="F81" s="14">
        <v>2519420</v>
      </c>
      <c r="G81" s="15"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>
        <f t="shared" si="26"/>
        <v>0</v>
      </c>
      <c r="U81" s="2">
        <f t="shared" si="27"/>
        <v>0</v>
      </c>
      <c r="V81" s="2">
        <f t="shared" si="28"/>
        <v>0</v>
      </c>
      <c r="W81" s="2">
        <f t="shared" si="29"/>
        <v>0</v>
      </c>
      <c r="X81" s="2">
        <f t="shared" si="30"/>
        <v>0</v>
      </c>
      <c r="Y81" s="2">
        <f t="shared" si="31"/>
        <v>0</v>
      </c>
      <c r="Z81" s="2">
        <f t="shared" si="32"/>
        <v>0</v>
      </c>
      <c r="AA81" s="2">
        <f t="shared" si="33"/>
        <v>0</v>
      </c>
      <c r="AB81" s="2">
        <f t="shared" si="34"/>
        <v>0</v>
      </c>
      <c r="AC81" s="2">
        <f t="shared" si="35"/>
        <v>0</v>
      </c>
      <c r="AD81" s="2">
        <f t="shared" si="36"/>
        <v>0</v>
      </c>
      <c r="AE81" s="16">
        <f t="shared" si="37"/>
        <v>0</v>
      </c>
      <c r="AF81" s="1">
        <f t="shared" si="38"/>
        <v>0</v>
      </c>
    </row>
    <row r="82" spans="1:32" x14ac:dyDescent="0.2">
      <c r="A82" s="1">
        <v>78</v>
      </c>
      <c r="B82" s="13" t="s">
        <v>45</v>
      </c>
      <c r="C82" s="13" t="s">
        <v>177</v>
      </c>
      <c r="D82" s="13" t="s">
        <v>178</v>
      </c>
      <c r="E82" s="13" t="s">
        <v>15</v>
      </c>
      <c r="F82" s="14">
        <v>2590334</v>
      </c>
      <c r="G82" s="15"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f t="shared" si="26"/>
        <v>0</v>
      </c>
      <c r="U82" s="2">
        <f t="shared" si="27"/>
        <v>0</v>
      </c>
      <c r="V82" s="2">
        <f t="shared" si="28"/>
        <v>0</v>
      </c>
      <c r="W82" s="2">
        <f t="shared" si="29"/>
        <v>0</v>
      </c>
      <c r="X82" s="2">
        <f t="shared" si="30"/>
        <v>0</v>
      </c>
      <c r="Y82" s="2">
        <f t="shared" si="31"/>
        <v>0</v>
      </c>
      <c r="Z82" s="2">
        <f t="shared" si="32"/>
        <v>0</v>
      </c>
      <c r="AA82" s="2">
        <f t="shared" si="33"/>
        <v>0</v>
      </c>
      <c r="AB82" s="2">
        <f t="shared" si="34"/>
        <v>0</v>
      </c>
      <c r="AC82" s="2">
        <f t="shared" si="35"/>
        <v>0</v>
      </c>
      <c r="AD82" s="2">
        <f t="shared" si="36"/>
        <v>0</v>
      </c>
      <c r="AE82" s="16">
        <f t="shared" si="37"/>
        <v>0</v>
      </c>
      <c r="AF82" s="1">
        <f t="shared" si="38"/>
        <v>0</v>
      </c>
    </row>
    <row r="83" spans="1:32" x14ac:dyDescent="0.2">
      <c r="A83" s="1">
        <v>79</v>
      </c>
      <c r="B83" s="13" t="s">
        <v>45</v>
      </c>
      <c r="C83" s="13" t="s">
        <v>177</v>
      </c>
      <c r="D83" s="13" t="s">
        <v>46</v>
      </c>
      <c r="E83" s="13" t="s">
        <v>15</v>
      </c>
      <c r="F83" s="14">
        <v>7119818</v>
      </c>
      <c r="G83" s="15">
        <v>0</v>
      </c>
      <c r="H83" s="1">
        <v>1</v>
      </c>
      <c r="I83" s="1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2">
        <f t="shared" si="26"/>
        <v>7119818</v>
      </c>
      <c r="U83" s="2">
        <f t="shared" si="27"/>
        <v>7119818</v>
      </c>
      <c r="V83" s="2">
        <f t="shared" si="28"/>
        <v>0</v>
      </c>
      <c r="W83" s="2">
        <f t="shared" si="29"/>
        <v>0</v>
      </c>
      <c r="X83" s="2">
        <f t="shared" si="30"/>
        <v>0</v>
      </c>
      <c r="Y83" s="2">
        <f t="shared" si="31"/>
        <v>0</v>
      </c>
      <c r="Z83" s="2">
        <f t="shared" si="32"/>
        <v>0</v>
      </c>
      <c r="AA83" s="2">
        <f t="shared" si="33"/>
        <v>0</v>
      </c>
      <c r="AB83" s="2">
        <f t="shared" si="34"/>
        <v>0</v>
      </c>
      <c r="AC83" s="2">
        <f t="shared" si="35"/>
        <v>0</v>
      </c>
      <c r="AD83" s="2">
        <f t="shared" si="36"/>
        <v>0</v>
      </c>
      <c r="AE83" s="16">
        <f t="shared" si="37"/>
        <v>0</v>
      </c>
      <c r="AF83" s="1">
        <f t="shared" si="38"/>
        <v>14239636</v>
      </c>
    </row>
    <row r="84" spans="1:32" x14ac:dyDescent="0.2">
      <c r="A84" s="1">
        <v>80</v>
      </c>
      <c r="B84" s="13" t="s">
        <v>45</v>
      </c>
      <c r="C84" s="13" t="s">
        <v>177</v>
      </c>
      <c r="D84" s="13" t="s">
        <v>179</v>
      </c>
      <c r="E84" s="13" t="s">
        <v>15</v>
      </c>
      <c r="F84" s="14">
        <v>18820363</v>
      </c>
      <c r="G84" s="15"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>
        <f t="shared" si="26"/>
        <v>0</v>
      </c>
      <c r="U84" s="2">
        <f t="shared" si="27"/>
        <v>0</v>
      </c>
      <c r="V84" s="2">
        <f t="shared" si="28"/>
        <v>0</v>
      </c>
      <c r="W84" s="2">
        <f t="shared" si="29"/>
        <v>0</v>
      </c>
      <c r="X84" s="2">
        <f t="shared" si="30"/>
        <v>0</v>
      </c>
      <c r="Y84" s="2">
        <f t="shared" si="31"/>
        <v>0</v>
      </c>
      <c r="Z84" s="2">
        <f t="shared" si="32"/>
        <v>0</v>
      </c>
      <c r="AA84" s="2">
        <f t="shared" si="33"/>
        <v>0</v>
      </c>
      <c r="AB84" s="2">
        <f t="shared" si="34"/>
        <v>0</v>
      </c>
      <c r="AC84" s="2">
        <f t="shared" si="35"/>
        <v>0</v>
      </c>
      <c r="AD84" s="2">
        <f t="shared" si="36"/>
        <v>0</v>
      </c>
      <c r="AE84" s="16">
        <f t="shared" si="37"/>
        <v>0</v>
      </c>
      <c r="AF84" s="1">
        <f t="shared" si="38"/>
        <v>0</v>
      </c>
    </row>
    <row r="85" spans="1:32" x14ac:dyDescent="0.2">
      <c r="A85" s="1">
        <v>81</v>
      </c>
      <c r="B85" s="13" t="s">
        <v>45</v>
      </c>
      <c r="C85" s="13" t="s">
        <v>177</v>
      </c>
      <c r="D85" s="13" t="s">
        <v>180</v>
      </c>
      <c r="E85" s="13" t="s">
        <v>15</v>
      </c>
      <c r="F85" s="14">
        <v>2519420</v>
      </c>
      <c r="G85" s="15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>
        <f t="shared" si="26"/>
        <v>0</v>
      </c>
      <c r="U85" s="2">
        <f t="shared" si="27"/>
        <v>0</v>
      </c>
      <c r="V85" s="2">
        <f t="shared" si="28"/>
        <v>0</v>
      </c>
      <c r="W85" s="2">
        <f t="shared" si="29"/>
        <v>0</v>
      </c>
      <c r="X85" s="2">
        <f t="shared" si="30"/>
        <v>0</v>
      </c>
      <c r="Y85" s="2">
        <f t="shared" si="31"/>
        <v>0</v>
      </c>
      <c r="Z85" s="2">
        <f t="shared" si="32"/>
        <v>0</v>
      </c>
      <c r="AA85" s="2">
        <f t="shared" si="33"/>
        <v>0</v>
      </c>
      <c r="AB85" s="2">
        <f t="shared" si="34"/>
        <v>0</v>
      </c>
      <c r="AC85" s="2">
        <f t="shared" si="35"/>
        <v>0</v>
      </c>
      <c r="AD85" s="2">
        <f t="shared" si="36"/>
        <v>0</v>
      </c>
      <c r="AE85" s="16">
        <f t="shared" si="37"/>
        <v>0</v>
      </c>
      <c r="AF85" s="1">
        <f t="shared" si="38"/>
        <v>0</v>
      </c>
    </row>
    <row r="86" spans="1:32" x14ac:dyDescent="0.2">
      <c r="A86" s="1">
        <v>82</v>
      </c>
      <c r="B86" s="13" t="s">
        <v>45</v>
      </c>
      <c r="C86" s="13" t="s">
        <v>177</v>
      </c>
      <c r="D86" s="13" t="s">
        <v>181</v>
      </c>
      <c r="E86" s="13" t="s">
        <v>15</v>
      </c>
      <c r="F86" s="14">
        <v>2780395</v>
      </c>
      <c r="G86" s="15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>
        <f t="shared" si="26"/>
        <v>0</v>
      </c>
      <c r="U86" s="2">
        <f t="shared" si="27"/>
        <v>0</v>
      </c>
      <c r="V86" s="2">
        <f t="shared" si="28"/>
        <v>0</v>
      </c>
      <c r="W86" s="2">
        <f t="shared" si="29"/>
        <v>0</v>
      </c>
      <c r="X86" s="2">
        <f t="shared" si="30"/>
        <v>0</v>
      </c>
      <c r="Y86" s="2">
        <f t="shared" si="31"/>
        <v>0</v>
      </c>
      <c r="Z86" s="2">
        <f t="shared" si="32"/>
        <v>0</v>
      </c>
      <c r="AA86" s="2">
        <f t="shared" si="33"/>
        <v>0</v>
      </c>
      <c r="AB86" s="2">
        <f t="shared" si="34"/>
        <v>0</v>
      </c>
      <c r="AC86" s="2">
        <f t="shared" si="35"/>
        <v>0</v>
      </c>
      <c r="AD86" s="2">
        <f t="shared" si="36"/>
        <v>0</v>
      </c>
      <c r="AE86" s="16">
        <f t="shared" si="37"/>
        <v>0</v>
      </c>
      <c r="AF86" s="1">
        <f t="shared" si="38"/>
        <v>0</v>
      </c>
    </row>
    <row r="87" spans="1:32" x14ac:dyDescent="0.2">
      <c r="A87" s="1">
        <v>83</v>
      </c>
      <c r="B87" s="13" t="s">
        <v>45</v>
      </c>
      <c r="C87" s="13" t="s">
        <v>177</v>
      </c>
      <c r="D87" s="13" t="s">
        <v>182</v>
      </c>
      <c r="E87" s="13" t="s">
        <v>15</v>
      </c>
      <c r="F87" s="14">
        <v>7829271</v>
      </c>
      <c r="G87" s="15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>
        <f t="shared" si="26"/>
        <v>0</v>
      </c>
      <c r="U87" s="2">
        <f t="shared" si="27"/>
        <v>0</v>
      </c>
      <c r="V87" s="2">
        <f t="shared" si="28"/>
        <v>0</v>
      </c>
      <c r="W87" s="2">
        <f t="shared" si="29"/>
        <v>0</v>
      </c>
      <c r="X87" s="2">
        <f t="shared" si="30"/>
        <v>0</v>
      </c>
      <c r="Y87" s="2">
        <f t="shared" si="31"/>
        <v>0</v>
      </c>
      <c r="Z87" s="2">
        <f t="shared" si="32"/>
        <v>0</v>
      </c>
      <c r="AA87" s="2">
        <f t="shared" si="33"/>
        <v>0</v>
      </c>
      <c r="AB87" s="2">
        <f t="shared" si="34"/>
        <v>0</v>
      </c>
      <c r="AC87" s="2">
        <f t="shared" si="35"/>
        <v>0</v>
      </c>
      <c r="AD87" s="2">
        <f t="shared" si="36"/>
        <v>0</v>
      </c>
      <c r="AE87" s="16">
        <f t="shared" si="37"/>
        <v>0</v>
      </c>
      <c r="AF87" s="1">
        <f t="shared" si="38"/>
        <v>0</v>
      </c>
    </row>
    <row r="88" spans="1:32" x14ac:dyDescent="0.2">
      <c r="A88" s="1">
        <v>84</v>
      </c>
      <c r="B88" s="13" t="s">
        <v>183</v>
      </c>
      <c r="C88" s="13" t="s">
        <v>184</v>
      </c>
      <c r="D88" s="13" t="s">
        <v>184</v>
      </c>
      <c r="E88" s="13" t="s">
        <v>15</v>
      </c>
      <c r="F88" s="14">
        <v>2519420</v>
      </c>
      <c r="G88" s="15"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>
        <f t="shared" si="26"/>
        <v>0</v>
      </c>
      <c r="U88" s="2">
        <f t="shared" si="27"/>
        <v>0</v>
      </c>
      <c r="V88" s="2">
        <f t="shared" si="28"/>
        <v>0</v>
      </c>
      <c r="W88" s="2">
        <f t="shared" si="29"/>
        <v>0</v>
      </c>
      <c r="X88" s="2">
        <f t="shared" si="30"/>
        <v>0</v>
      </c>
      <c r="Y88" s="2">
        <f t="shared" si="31"/>
        <v>0</v>
      </c>
      <c r="Z88" s="2">
        <f t="shared" si="32"/>
        <v>0</v>
      </c>
      <c r="AA88" s="2">
        <f t="shared" si="33"/>
        <v>0</v>
      </c>
      <c r="AB88" s="2">
        <f t="shared" si="34"/>
        <v>0</v>
      </c>
      <c r="AC88" s="2">
        <f t="shared" si="35"/>
        <v>0</v>
      </c>
      <c r="AD88" s="2">
        <f t="shared" si="36"/>
        <v>0</v>
      </c>
      <c r="AE88" s="16">
        <f t="shared" si="37"/>
        <v>0</v>
      </c>
      <c r="AF88" s="1">
        <f t="shared" si="38"/>
        <v>0</v>
      </c>
    </row>
    <row r="89" spans="1:32" x14ac:dyDescent="0.2">
      <c r="A89" s="1">
        <v>85</v>
      </c>
      <c r="B89" s="13" t="s">
        <v>183</v>
      </c>
      <c r="C89" s="13" t="s">
        <v>185</v>
      </c>
      <c r="D89" s="13" t="s">
        <v>185</v>
      </c>
      <c r="E89" s="13" t="s">
        <v>15</v>
      </c>
      <c r="F89" s="14">
        <v>2590334</v>
      </c>
      <c r="G89" s="15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>
        <f t="shared" si="26"/>
        <v>0</v>
      </c>
      <c r="U89" s="2">
        <f t="shared" si="27"/>
        <v>0</v>
      </c>
      <c r="V89" s="2">
        <f t="shared" si="28"/>
        <v>0</v>
      </c>
      <c r="W89" s="2">
        <f t="shared" si="29"/>
        <v>0</v>
      </c>
      <c r="X89" s="2">
        <f t="shared" si="30"/>
        <v>0</v>
      </c>
      <c r="Y89" s="2">
        <f t="shared" si="31"/>
        <v>0</v>
      </c>
      <c r="Z89" s="2">
        <f t="shared" si="32"/>
        <v>0</v>
      </c>
      <c r="AA89" s="2">
        <f t="shared" si="33"/>
        <v>0</v>
      </c>
      <c r="AB89" s="2">
        <f t="shared" si="34"/>
        <v>0</v>
      </c>
      <c r="AC89" s="2">
        <f t="shared" si="35"/>
        <v>0</v>
      </c>
      <c r="AD89" s="2">
        <f t="shared" si="36"/>
        <v>0</v>
      </c>
      <c r="AE89" s="16">
        <f t="shared" si="37"/>
        <v>0</v>
      </c>
      <c r="AF89" s="1">
        <f t="shared" si="38"/>
        <v>0</v>
      </c>
    </row>
    <row r="90" spans="1:32" x14ac:dyDescent="0.2">
      <c r="A90" s="1">
        <v>86</v>
      </c>
      <c r="B90" s="13" t="s">
        <v>183</v>
      </c>
      <c r="C90" s="13" t="s">
        <v>186</v>
      </c>
      <c r="D90" s="13" t="s">
        <v>186</v>
      </c>
      <c r="E90" s="13" t="s">
        <v>15</v>
      </c>
      <c r="F90" s="14">
        <v>7119818</v>
      </c>
      <c r="G90" s="15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f t="shared" si="26"/>
        <v>0</v>
      </c>
      <c r="U90" s="2">
        <f t="shared" si="27"/>
        <v>0</v>
      </c>
      <c r="V90" s="2">
        <f t="shared" si="28"/>
        <v>0</v>
      </c>
      <c r="W90" s="2">
        <f t="shared" si="29"/>
        <v>0</v>
      </c>
      <c r="X90" s="2">
        <f t="shared" si="30"/>
        <v>0</v>
      </c>
      <c r="Y90" s="2">
        <f t="shared" si="31"/>
        <v>0</v>
      </c>
      <c r="Z90" s="2">
        <f t="shared" si="32"/>
        <v>0</v>
      </c>
      <c r="AA90" s="2">
        <f t="shared" si="33"/>
        <v>0</v>
      </c>
      <c r="AB90" s="2">
        <f t="shared" si="34"/>
        <v>0</v>
      </c>
      <c r="AC90" s="2">
        <f t="shared" si="35"/>
        <v>0</v>
      </c>
      <c r="AD90" s="2">
        <f t="shared" si="36"/>
        <v>0</v>
      </c>
      <c r="AE90" s="16">
        <f t="shared" si="37"/>
        <v>0</v>
      </c>
      <c r="AF90" s="1">
        <f t="shared" si="38"/>
        <v>0</v>
      </c>
    </row>
    <row r="91" spans="1:32" x14ac:dyDescent="0.2">
      <c r="A91" s="1">
        <v>87</v>
      </c>
      <c r="B91" s="13" t="s">
        <v>183</v>
      </c>
      <c r="C91" s="13" t="s">
        <v>187</v>
      </c>
      <c r="D91" s="13" t="s">
        <v>187</v>
      </c>
      <c r="E91" s="13" t="s">
        <v>15</v>
      </c>
      <c r="F91" s="14">
        <v>18820363</v>
      </c>
      <c r="G91" s="15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>
        <f t="shared" si="26"/>
        <v>0</v>
      </c>
      <c r="U91" s="2">
        <f t="shared" si="27"/>
        <v>0</v>
      </c>
      <c r="V91" s="2">
        <f t="shared" si="28"/>
        <v>0</v>
      </c>
      <c r="W91" s="2">
        <f t="shared" si="29"/>
        <v>0</v>
      </c>
      <c r="X91" s="2">
        <f t="shared" si="30"/>
        <v>0</v>
      </c>
      <c r="Y91" s="2">
        <f t="shared" si="31"/>
        <v>0</v>
      </c>
      <c r="Z91" s="2">
        <f t="shared" si="32"/>
        <v>0</v>
      </c>
      <c r="AA91" s="2">
        <f t="shared" si="33"/>
        <v>0</v>
      </c>
      <c r="AB91" s="2">
        <f t="shared" si="34"/>
        <v>0</v>
      </c>
      <c r="AC91" s="2">
        <f t="shared" si="35"/>
        <v>0</v>
      </c>
      <c r="AD91" s="2">
        <f t="shared" si="36"/>
        <v>0</v>
      </c>
      <c r="AE91" s="16">
        <f t="shared" si="37"/>
        <v>0</v>
      </c>
      <c r="AF91" s="1">
        <f t="shared" si="38"/>
        <v>0</v>
      </c>
    </row>
    <row r="92" spans="1:32" x14ac:dyDescent="0.2">
      <c r="A92" s="1">
        <v>88</v>
      </c>
      <c r="B92" s="13" t="s">
        <v>188</v>
      </c>
      <c r="C92" s="13" t="s">
        <v>189</v>
      </c>
      <c r="D92" s="13" t="s">
        <v>189</v>
      </c>
      <c r="E92" s="13" t="s">
        <v>15</v>
      </c>
      <c r="F92" s="14">
        <v>2519420</v>
      </c>
      <c r="G92" s="15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>
        <f t="shared" si="26"/>
        <v>0</v>
      </c>
      <c r="U92" s="2">
        <f t="shared" si="27"/>
        <v>0</v>
      </c>
      <c r="V92" s="2">
        <f t="shared" si="28"/>
        <v>0</v>
      </c>
      <c r="W92" s="2">
        <f t="shared" si="29"/>
        <v>0</v>
      </c>
      <c r="X92" s="2">
        <f t="shared" si="30"/>
        <v>0</v>
      </c>
      <c r="Y92" s="2">
        <f t="shared" si="31"/>
        <v>0</v>
      </c>
      <c r="Z92" s="2">
        <f t="shared" si="32"/>
        <v>0</v>
      </c>
      <c r="AA92" s="2">
        <f t="shared" si="33"/>
        <v>0</v>
      </c>
      <c r="AB92" s="2">
        <f t="shared" si="34"/>
        <v>0</v>
      </c>
      <c r="AC92" s="2">
        <f t="shared" si="35"/>
        <v>0</v>
      </c>
      <c r="AD92" s="2">
        <f t="shared" si="36"/>
        <v>0</v>
      </c>
      <c r="AE92" s="16">
        <f t="shared" si="37"/>
        <v>0</v>
      </c>
      <c r="AF92" s="1">
        <f t="shared" si="38"/>
        <v>0</v>
      </c>
    </row>
    <row r="93" spans="1:32" x14ac:dyDescent="0.2">
      <c r="A93" s="1">
        <v>89</v>
      </c>
      <c r="B93" s="13" t="s">
        <v>188</v>
      </c>
      <c r="C93" s="13" t="s">
        <v>190</v>
      </c>
      <c r="D93" s="13" t="s">
        <v>190</v>
      </c>
      <c r="E93" s="13" t="s">
        <v>15</v>
      </c>
      <c r="F93" s="14">
        <v>2590334</v>
      </c>
      <c r="G93" s="15"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>
        <f t="shared" si="26"/>
        <v>0</v>
      </c>
      <c r="U93" s="2">
        <f t="shared" si="27"/>
        <v>0</v>
      </c>
      <c r="V93" s="2">
        <f t="shared" si="28"/>
        <v>0</v>
      </c>
      <c r="W93" s="2">
        <f t="shared" si="29"/>
        <v>0</v>
      </c>
      <c r="X93" s="2">
        <f t="shared" si="30"/>
        <v>0</v>
      </c>
      <c r="Y93" s="2">
        <f t="shared" si="31"/>
        <v>0</v>
      </c>
      <c r="Z93" s="2">
        <f t="shared" si="32"/>
        <v>0</v>
      </c>
      <c r="AA93" s="2">
        <f t="shared" si="33"/>
        <v>0</v>
      </c>
      <c r="AB93" s="2">
        <f t="shared" si="34"/>
        <v>0</v>
      </c>
      <c r="AC93" s="2">
        <f t="shared" si="35"/>
        <v>0</v>
      </c>
      <c r="AD93" s="2">
        <f t="shared" si="36"/>
        <v>0</v>
      </c>
      <c r="AE93" s="16">
        <f t="shared" si="37"/>
        <v>0</v>
      </c>
      <c r="AF93" s="1">
        <f t="shared" si="38"/>
        <v>0</v>
      </c>
    </row>
    <row r="94" spans="1:32" x14ac:dyDescent="0.2">
      <c r="A94" s="1">
        <v>90</v>
      </c>
      <c r="B94" s="13" t="s">
        <v>188</v>
      </c>
      <c r="C94" s="13" t="s">
        <v>191</v>
      </c>
      <c r="D94" s="13" t="s">
        <v>191</v>
      </c>
      <c r="E94" s="13" t="s">
        <v>15</v>
      </c>
      <c r="F94" s="14">
        <v>7829271</v>
      </c>
      <c r="G94" s="15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>
        <f t="shared" si="26"/>
        <v>0</v>
      </c>
      <c r="U94" s="2">
        <f t="shared" si="27"/>
        <v>0</v>
      </c>
      <c r="V94" s="2">
        <f t="shared" si="28"/>
        <v>0</v>
      </c>
      <c r="W94" s="2">
        <f t="shared" si="29"/>
        <v>0</v>
      </c>
      <c r="X94" s="2">
        <f t="shared" si="30"/>
        <v>0</v>
      </c>
      <c r="Y94" s="2">
        <f t="shared" si="31"/>
        <v>0</v>
      </c>
      <c r="Z94" s="2">
        <f t="shared" si="32"/>
        <v>0</v>
      </c>
      <c r="AA94" s="2">
        <f t="shared" si="33"/>
        <v>0</v>
      </c>
      <c r="AB94" s="2">
        <f t="shared" si="34"/>
        <v>0</v>
      </c>
      <c r="AC94" s="2">
        <f t="shared" si="35"/>
        <v>0</v>
      </c>
      <c r="AD94" s="2">
        <f t="shared" si="36"/>
        <v>0</v>
      </c>
      <c r="AE94" s="16">
        <f t="shared" si="37"/>
        <v>0</v>
      </c>
      <c r="AF94" s="1">
        <f t="shared" si="38"/>
        <v>0</v>
      </c>
    </row>
    <row r="95" spans="1:32" x14ac:dyDescent="0.2">
      <c r="A95" s="1">
        <v>91</v>
      </c>
      <c r="B95" s="13" t="s">
        <v>192</v>
      </c>
      <c r="C95" s="13" t="s">
        <v>193</v>
      </c>
      <c r="D95" s="13" t="s">
        <v>193</v>
      </c>
      <c r="E95" s="13" t="s">
        <v>15</v>
      </c>
      <c r="F95" s="14">
        <v>25000000</v>
      </c>
      <c r="G95" s="15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>
        <f t="shared" si="26"/>
        <v>0</v>
      </c>
      <c r="U95" s="2">
        <f t="shared" si="27"/>
        <v>0</v>
      </c>
      <c r="V95" s="2">
        <f t="shared" si="28"/>
        <v>0</v>
      </c>
      <c r="W95" s="2">
        <f t="shared" si="29"/>
        <v>0</v>
      </c>
      <c r="X95" s="2">
        <f t="shared" si="30"/>
        <v>0</v>
      </c>
      <c r="Y95" s="2">
        <f t="shared" si="31"/>
        <v>0</v>
      </c>
      <c r="Z95" s="2">
        <f t="shared" si="32"/>
        <v>0</v>
      </c>
      <c r="AA95" s="2">
        <f t="shared" si="33"/>
        <v>0</v>
      </c>
      <c r="AB95" s="2">
        <f t="shared" si="34"/>
        <v>0</v>
      </c>
      <c r="AC95" s="2">
        <f t="shared" si="35"/>
        <v>0</v>
      </c>
      <c r="AD95" s="2">
        <f t="shared" si="36"/>
        <v>0</v>
      </c>
      <c r="AE95" s="16">
        <f t="shared" si="37"/>
        <v>0</v>
      </c>
      <c r="AF95" s="1">
        <f t="shared" si="38"/>
        <v>0</v>
      </c>
    </row>
    <row r="96" spans="1:32" x14ac:dyDescent="0.2">
      <c r="A96" s="1">
        <v>92</v>
      </c>
      <c r="B96" s="13" t="s">
        <v>192</v>
      </c>
      <c r="C96" s="13" t="s">
        <v>194</v>
      </c>
      <c r="D96" s="13" t="s">
        <v>194</v>
      </c>
      <c r="E96" s="13" t="s">
        <v>15</v>
      </c>
      <c r="F96" s="14">
        <v>65000000</v>
      </c>
      <c r="G96" s="15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>
        <f t="shared" si="26"/>
        <v>0</v>
      </c>
      <c r="U96" s="2">
        <f t="shared" si="27"/>
        <v>0</v>
      </c>
      <c r="V96" s="2">
        <f t="shared" si="28"/>
        <v>0</v>
      </c>
      <c r="W96" s="2">
        <f t="shared" si="29"/>
        <v>0</v>
      </c>
      <c r="X96" s="2">
        <f t="shared" si="30"/>
        <v>0</v>
      </c>
      <c r="Y96" s="2">
        <f t="shared" si="31"/>
        <v>0</v>
      </c>
      <c r="Z96" s="2">
        <f t="shared" si="32"/>
        <v>0</v>
      </c>
      <c r="AA96" s="2">
        <f t="shared" si="33"/>
        <v>0</v>
      </c>
      <c r="AB96" s="2">
        <f t="shared" si="34"/>
        <v>0</v>
      </c>
      <c r="AC96" s="2">
        <f t="shared" si="35"/>
        <v>0</v>
      </c>
      <c r="AD96" s="2">
        <f t="shared" si="36"/>
        <v>0</v>
      </c>
      <c r="AE96" s="16">
        <f t="shared" si="37"/>
        <v>0</v>
      </c>
      <c r="AF96" s="1">
        <f t="shared" si="38"/>
        <v>0</v>
      </c>
    </row>
    <row r="97" spans="1:32" x14ac:dyDescent="0.2">
      <c r="A97" s="1">
        <v>93</v>
      </c>
      <c r="B97" s="13" t="s">
        <v>192</v>
      </c>
      <c r="C97" s="13" t="s">
        <v>195</v>
      </c>
      <c r="D97" s="13" t="s">
        <v>195</v>
      </c>
      <c r="E97" s="13" t="s">
        <v>15</v>
      </c>
      <c r="F97" s="14">
        <v>100500000</v>
      </c>
      <c r="G97" s="15"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f t="shared" si="26"/>
        <v>0</v>
      </c>
      <c r="U97" s="2">
        <f t="shared" si="27"/>
        <v>0</v>
      </c>
      <c r="V97" s="2">
        <f t="shared" si="28"/>
        <v>0</v>
      </c>
      <c r="W97" s="2">
        <f t="shared" si="29"/>
        <v>0</v>
      </c>
      <c r="X97" s="2">
        <f t="shared" si="30"/>
        <v>0</v>
      </c>
      <c r="Y97" s="2">
        <f t="shared" si="31"/>
        <v>0</v>
      </c>
      <c r="Z97" s="2">
        <f t="shared" si="32"/>
        <v>0</v>
      </c>
      <c r="AA97" s="2">
        <f t="shared" si="33"/>
        <v>0</v>
      </c>
      <c r="AB97" s="2">
        <f t="shared" si="34"/>
        <v>0</v>
      </c>
      <c r="AC97" s="2">
        <f t="shared" si="35"/>
        <v>0</v>
      </c>
      <c r="AD97" s="2">
        <f t="shared" si="36"/>
        <v>0</v>
      </c>
      <c r="AE97" s="16">
        <f t="shared" si="37"/>
        <v>0</v>
      </c>
      <c r="AF97" s="1">
        <f t="shared" si="38"/>
        <v>0</v>
      </c>
    </row>
    <row r="98" spans="1:32" x14ac:dyDescent="0.2">
      <c r="A98" s="1">
        <v>94</v>
      </c>
      <c r="B98" s="13" t="s">
        <v>192</v>
      </c>
      <c r="C98" s="13" t="s">
        <v>196</v>
      </c>
      <c r="D98" s="13" t="s">
        <v>196</v>
      </c>
      <c r="E98" s="13" t="s">
        <v>15</v>
      </c>
      <c r="F98" s="14">
        <v>128000000</v>
      </c>
      <c r="G98" s="15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>
        <f t="shared" si="26"/>
        <v>0</v>
      </c>
      <c r="U98" s="2">
        <f t="shared" si="27"/>
        <v>0</v>
      </c>
      <c r="V98" s="2">
        <f t="shared" si="28"/>
        <v>0</v>
      </c>
      <c r="W98" s="2">
        <f t="shared" si="29"/>
        <v>0</v>
      </c>
      <c r="X98" s="2">
        <f t="shared" si="30"/>
        <v>0</v>
      </c>
      <c r="Y98" s="2">
        <f t="shared" si="31"/>
        <v>0</v>
      </c>
      <c r="Z98" s="2">
        <f t="shared" si="32"/>
        <v>0</v>
      </c>
      <c r="AA98" s="2">
        <f t="shared" si="33"/>
        <v>0</v>
      </c>
      <c r="AB98" s="2">
        <f t="shared" si="34"/>
        <v>0</v>
      </c>
      <c r="AC98" s="2">
        <f t="shared" si="35"/>
        <v>0</v>
      </c>
      <c r="AD98" s="2">
        <f t="shared" si="36"/>
        <v>0</v>
      </c>
      <c r="AE98" s="16">
        <f t="shared" si="37"/>
        <v>0</v>
      </c>
      <c r="AF98" s="1">
        <f t="shared" si="38"/>
        <v>0</v>
      </c>
    </row>
    <row r="99" spans="1:32" x14ac:dyDescent="0.2">
      <c r="A99" s="1">
        <v>95</v>
      </c>
      <c r="B99" s="13" t="s">
        <v>192</v>
      </c>
      <c r="C99" s="13" t="s">
        <v>197</v>
      </c>
      <c r="D99" s="13" t="s">
        <v>197</v>
      </c>
      <c r="E99" s="13" t="s">
        <v>15</v>
      </c>
      <c r="F99" s="14">
        <v>128000000</v>
      </c>
      <c r="G99" s="15"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>
        <f t="shared" si="26"/>
        <v>0</v>
      </c>
      <c r="U99" s="2">
        <f t="shared" si="27"/>
        <v>0</v>
      </c>
      <c r="V99" s="2">
        <f t="shared" si="28"/>
        <v>0</v>
      </c>
      <c r="W99" s="2">
        <f t="shared" si="29"/>
        <v>0</v>
      </c>
      <c r="X99" s="2">
        <f t="shared" si="30"/>
        <v>0</v>
      </c>
      <c r="Y99" s="2">
        <f t="shared" si="31"/>
        <v>0</v>
      </c>
      <c r="Z99" s="2">
        <f t="shared" si="32"/>
        <v>0</v>
      </c>
      <c r="AA99" s="2">
        <f t="shared" si="33"/>
        <v>0</v>
      </c>
      <c r="AB99" s="2">
        <f t="shared" si="34"/>
        <v>0</v>
      </c>
      <c r="AC99" s="2">
        <f t="shared" si="35"/>
        <v>0</v>
      </c>
      <c r="AD99" s="2">
        <f t="shared" si="36"/>
        <v>0</v>
      </c>
      <c r="AE99" s="16">
        <f t="shared" si="37"/>
        <v>0</v>
      </c>
      <c r="AF99" s="1">
        <f t="shared" si="38"/>
        <v>0</v>
      </c>
    </row>
    <row r="100" spans="1:32" x14ac:dyDescent="0.2">
      <c r="A100" s="1">
        <v>96</v>
      </c>
      <c r="B100" s="13" t="s">
        <v>165</v>
      </c>
      <c r="C100" s="13" t="s">
        <v>198</v>
      </c>
      <c r="D100" s="13" t="s">
        <v>198</v>
      </c>
      <c r="E100" s="13" t="s">
        <v>15</v>
      </c>
      <c r="F100" s="14">
        <v>7809196</v>
      </c>
      <c r="G100" s="15"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>
        <f t="shared" si="26"/>
        <v>0</v>
      </c>
      <c r="U100" s="2">
        <f t="shared" si="27"/>
        <v>0</v>
      </c>
      <c r="V100" s="2">
        <f t="shared" si="28"/>
        <v>0</v>
      </c>
      <c r="W100" s="2">
        <f t="shared" si="29"/>
        <v>0</v>
      </c>
      <c r="X100" s="2">
        <f t="shared" si="30"/>
        <v>0</v>
      </c>
      <c r="Y100" s="2">
        <f t="shared" si="31"/>
        <v>0</v>
      </c>
      <c r="Z100" s="2">
        <f t="shared" si="32"/>
        <v>0</v>
      </c>
      <c r="AA100" s="2">
        <f t="shared" si="33"/>
        <v>0</v>
      </c>
      <c r="AB100" s="2">
        <f t="shared" si="34"/>
        <v>0</v>
      </c>
      <c r="AC100" s="2">
        <f t="shared" si="35"/>
        <v>0</v>
      </c>
      <c r="AD100" s="2">
        <f t="shared" si="36"/>
        <v>0</v>
      </c>
      <c r="AE100" s="16">
        <f t="shared" si="37"/>
        <v>0</v>
      </c>
      <c r="AF100" s="1">
        <f t="shared" si="38"/>
        <v>0</v>
      </c>
    </row>
    <row r="101" spans="1:32" x14ac:dyDescent="0.2">
      <c r="A101" s="1">
        <v>97</v>
      </c>
      <c r="B101" s="13" t="s">
        <v>165</v>
      </c>
      <c r="C101" s="13" t="s">
        <v>199</v>
      </c>
      <c r="D101" s="13" t="s">
        <v>199</v>
      </c>
      <c r="E101" s="13" t="s">
        <v>15</v>
      </c>
      <c r="F101" s="14">
        <v>11503005</v>
      </c>
      <c r="G101" s="15"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>
        <f t="shared" ref="T101:T132" si="39">H101*$F101</f>
        <v>0</v>
      </c>
      <c r="U101" s="2">
        <f t="shared" ref="U101:U132" si="40">I101*$F101</f>
        <v>0</v>
      </c>
      <c r="V101" s="2">
        <f t="shared" ref="V101:V132" si="41">J101*$F101</f>
        <v>0</v>
      </c>
      <c r="W101" s="2">
        <f t="shared" ref="W101:W132" si="42">K101*$F101</f>
        <v>0</v>
      </c>
      <c r="X101" s="2">
        <f t="shared" ref="X101:X132" si="43">L101*$F101</f>
        <v>0</v>
      </c>
      <c r="Y101" s="2">
        <f t="shared" ref="Y101:Y132" si="44">M101*$F101</f>
        <v>0</v>
      </c>
      <c r="Z101" s="2">
        <f t="shared" ref="Z101:Z132" si="45">N101*$F101</f>
        <v>0</v>
      </c>
      <c r="AA101" s="2">
        <f t="shared" ref="AA101:AA132" si="46">O101*$F101</f>
        <v>0</v>
      </c>
      <c r="AB101" s="2">
        <f t="shared" ref="AB101:AB132" si="47">P101*$F101</f>
        <v>0</v>
      </c>
      <c r="AC101" s="2">
        <f t="shared" ref="AC101:AC132" si="48">Q101*$F101</f>
        <v>0</v>
      </c>
      <c r="AD101" s="2">
        <f t="shared" ref="AD101:AD132" si="49">R101*$F101</f>
        <v>0</v>
      </c>
      <c r="AE101" s="16">
        <f t="shared" ref="AE101:AE132" si="50">S101*$F101</f>
        <v>0</v>
      </c>
      <c r="AF101" s="1">
        <f t="shared" ref="AF101:AF132" si="51">SUM(T101:AE101)</f>
        <v>0</v>
      </c>
    </row>
    <row r="102" spans="1:32" x14ac:dyDescent="0.2">
      <c r="A102" s="1">
        <v>98</v>
      </c>
      <c r="B102" s="13" t="s">
        <v>165</v>
      </c>
      <c r="C102" s="13" t="s">
        <v>200</v>
      </c>
      <c r="D102" s="13" t="s">
        <v>200</v>
      </c>
      <c r="E102" s="13" t="s">
        <v>15</v>
      </c>
      <c r="F102" s="14">
        <v>24446397</v>
      </c>
      <c r="G102" s="15"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>
        <f t="shared" si="39"/>
        <v>0</v>
      </c>
      <c r="U102" s="2">
        <f t="shared" si="40"/>
        <v>0</v>
      </c>
      <c r="V102" s="2">
        <f t="shared" si="41"/>
        <v>0</v>
      </c>
      <c r="W102" s="2">
        <f t="shared" si="42"/>
        <v>0</v>
      </c>
      <c r="X102" s="2">
        <f t="shared" si="43"/>
        <v>0</v>
      </c>
      <c r="Y102" s="2">
        <f t="shared" si="44"/>
        <v>0</v>
      </c>
      <c r="Z102" s="2">
        <f t="shared" si="45"/>
        <v>0</v>
      </c>
      <c r="AA102" s="2">
        <f t="shared" si="46"/>
        <v>0</v>
      </c>
      <c r="AB102" s="2">
        <f t="shared" si="47"/>
        <v>0</v>
      </c>
      <c r="AC102" s="2">
        <f t="shared" si="48"/>
        <v>0</v>
      </c>
      <c r="AD102" s="2">
        <f t="shared" si="49"/>
        <v>0</v>
      </c>
      <c r="AE102" s="16">
        <f t="shared" si="50"/>
        <v>0</v>
      </c>
      <c r="AF102" s="1">
        <f t="shared" si="51"/>
        <v>0</v>
      </c>
    </row>
    <row r="103" spans="1:32" x14ac:dyDescent="0.2">
      <c r="A103" s="1">
        <v>99</v>
      </c>
      <c r="B103" s="13" t="s">
        <v>165</v>
      </c>
      <c r="C103" s="13" t="s">
        <v>201</v>
      </c>
      <c r="D103" s="13" t="s">
        <v>201</v>
      </c>
      <c r="E103" s="13" t="s">
        <v>15</v>
      </c>
      <c r="F103" s="14">
        <v>51191386</v>
      </c>
      <c r="G103" s="15"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>
        <f t="shared" si="39"/>
        <v>0</v>
      </c>
      <c r="U103" s="2">
        <f t="shared" si="40"/>
        <v>0</v>
      </c>
      <c r="V103" s="2">
        <f t="shared" si="41"/>
        <v>0</v>
      </c>
      <c r="W103" s="2">
        <f t="shared" si="42"/>
        <v>0</v>
      </c>
      <c r="X103" s="2">
        <f t="shared" si="43"/>
        <v>0</v>
      </c>
      <c r="Y103" s="2">
        <f t="shared" si="44"/>
        <v>0</v>
      </c>
      <c r="Z103" s="2">
        <f t="shared" si="45"/>
        <v>0</v>
      </c>
      <c r="AA103" s="2">
        <f t="shared" si="46"/>
        <v>0</v>
      </c>
      <c r="AB103" s="2">
        <f t="shared" si="47"/>
        <v>0</v>
      </c>
      <c r="AC103" s="2">
        <f t="shared" si="48"/>
        <v>0</v>
      </c>
      <c r="AD103" s="2">
        <f t="shared" si="49"/>
        <v>0</v>
      </c>
      <c r="AE103" s="16">
        <f t="shared" si="50"/>
        <v>0</v>
      </c>
      <c r="AF103" s="1">
        <f t="shared" si="51"/>
        <v>0</v>
      </c>
    </row>
    <row r="104" spans="1:32" x14ac:dyDescent="0.2">
      <c r="A104" s="1">
        <v>100</v>
      </c>
      <c r="B104" s="13" t="s">
        <v>170</v>
      </c>
      <c r="C104" s="13" t="s">
        <v>202</v>
      </c>
      <c r="D104" s="13" t="s">
        <v>202</v>
      </c>
      <c r="E104" s="13" t="s">
        <v>15</v>
      </c>
      <c r="F104" s="14">
        <v>7809196</v>
      </c>
      <c r="G104" s="15"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f t="shared" si="39"/>
        <v>0</v>
      </c>
      <c r="U104" s="2">
        <f t="shared" si="40"/>
        <v>0</v>
      </c>
      <c r="V104" s="2">
        <f t="shared" si="41"/>
        <v>0</v>
      </c>
      <c r="W104" s="2">
        <f t="shared" si="42"/>
        <v>0</v>
      </c>
      <c r="X104" s="2">
        <f t="shared" si="43"/>
        <v>0</v>
      </c>
      <c r="Y104" s="2">
        <f t="shared" si="44"/>
        <v>0</v>
      </c>
      <c r="Z104" s="2">
        <f t="shared" si="45"/>
        <v>0</v>
      </c>
      <c r="AA104" s="2">
        <f t="shared" si="46"/>
        <v>0</v>
      </c>
      <c r="AB104" s="2">
        <f t="shared" si="47"/>
        <v>0</v>
      </c>
      <c r="AC104" s="2">
        <f t="shared" si="48"/>
        <v>0</v>
      </c>
      <c r="AD104" s="2">
        <f t="shared" si="49"/>
        <v>0</v>
      </c>
      <c r="AE104" s="16">
        <f t="shared" si="50"/>
        <v>0</v>
      </c>
      <c r="AF104" s="1">
        <f t="shared" si="51"/>
        <v>0</v>
      </c>
    </row>
    <row r="105" spans="1:32" x14ac:dyDescent="0.2">
      <c r="A105" s="1">
        <v>101</v>
      </c>
      <c r="B105" s="13" t="s">
        <v>170</v>
      </c>
      <c r="C105" s="13" t="s">
        <v>203</v>
      </c>
      <c r="D105" s="13" t="s">
        <v>203</v>
      </c>
      <c r="E105" s="13" t="s">
        <v>15</v>
      </c>
      <c r="F105" s="14">
        <v>11503005</v>
      </c>
      <c r="G105" s="15"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>
        <f t="shared" si="39"/>
        <v>0</v>
      </c>
      <c r="U105" s="2">
        <f t="shared" si="40"/>
        <v>0</v>
      </c>
      <c r="V105" s="2">
        <f t="shared" si="41"/>
        <v>0</v>
      </c>
      <c r="W105" s="2">
        <f t="shared" si="42"/>
        <v>0</v>
      </c>
      <c r="X105" s="2">
        <f t="shared" si="43"/>
        <v>0</v>
      </c>
      <c r="Y105" s="2">
        <f t="shared" si="44"/>
        <v>0</v>
      </c>
      <c r="Z105" s="2">
        <f t="shared" si="45"/>
        <v>0</v>
      </c>
      <c r="AA105" s="2">
        <f t="shared" si="46"/>
        <v>0</v>
      </c>
      <c r="AB105" s="2">
        <f t="shared" si="47"/>
        <v>0</v>
      </c>
      <c r="AC105" s="2">
        <f t="shared" si="48"/>
        <v>0</v>
      </c>
      <c r="AD105" s="2">
        <f t="shared" si="49"/>
        <v>0</v>
      </c>
      <c r="AE105" s="16">
        <f t="shared" si="50"/>
        <v>0</v>
      </c>
      <c r="AF105" s="1">
        <f t="shared" si="51"/>
        <v>0</v>
      </c>
    </row>
    <row r="106" spans="1:32" x14ac:dyDescent="0.2">
      <c r="A106" s="1">
        <v>102</v>
      </c>
      <c r="B106" s="13" t="s">
        <v>170</v>
      </c>
      <c r="C106" s="13" t="s">
        <v>204</v>
      </c>
      <c r="D106" s="13" t="s">
        <v>204</v>
      </c>
      <c r="E106" s="13" t="s">
        <v>15</v>
      </c>
      <c r="F106" s="14">
        <v>24446397</v>
      </c>
      <c r="G106" s="15"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>
        <f t="shared" si="39"/>
        <v>0</v>
      </c>
      <c r="U106" s="2">
        <f t="shared" si="40"/>
        <v>0</v>
      </c>
      <c r="V106" s="2">
        <f t="shared" si="41"/>
        <v>0</v>
      </c>
      <c r="W106" s="2">
        <f t="shared" si="42"/>
        <v>0</v>
      </c>
      <c r="X106" s="2">
        <f t="shared" si="43"/>
        <v>0</v>
      </c>
      <c r="Y106" s="2">
        <f t="shared" si="44"/>
        <v>0</v>
      </c>
      <c r="Z106" s="2">
        <f t="shared" si="45"/>
        <v>0</v>
      </c>
      <c r="AA106" s="2">
        <f t="shared" si="46"/>
        <v>0</v>
      </c>
      <c r="AB106" s="2">
        <f t="shared" si="47"/>
        <v>0</v>
      </c>
      <c r="AC106" s="2">
        <f t="shared" si="48"/>
        <v>0</v>
      </c>
      <c r="AD106" s="2">
        <f t="shared" si="49"/>
        <v>0</v>
      </c>
      <c r="AE106" s="16">
        <f t="shared" si="50"/>
        <v>0</v>
      </c>
      <c r="AF106" s="1">
        <f t="shared" si="51"/>
        <v>0</v>
      </c>
    </row>
    <row r="107" spans="1:32" x14ac:dyDescent="0.2">
      <c r="A107" s="1">
        <v>103</v>
      </c>
      <c r="B107" s="13" t="s">
        <v>170</v>
      </c>
      <c r="C107" s="13" t="s">
        <v>205</v>
      </c>
      <c r="D107" s="13" t="s">
        <v>205</v>
      </c>
      <c r="E107" s="13" t="s">
        <v>15</v>
      </c>
      <c r="F107" s="14">
        <v>51191386</v>
      </c>
      <c r="G107" s="15"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>
        <f t="shared" si="39"/>
        <v>0</v>
      </c>
      <c r="U107" s="2">
        <f t="shared" si="40"/>
        <v>0</v>
      </c>
      <c r="V107" s="2">
        <f t="shared" si="41"/>
        <v>0</v>
      </c>
      <c r="W107" s="2">
        <f t="shared" si="42"/>
        <v>0</v>
      </c>
      <c r="X107" s="2">
        <f t="shared" si="43"/>
        <v>0</v>
      </c>
      <c r="Y107" s="2">
        <f t="shared" si="44"/>
        <v>0</v>
      </c>
      <c r="Z107" s="2">
        <f t="shared" si="45"/>
        <v>0</v>
      </c>
      <c r="AA107" s="2">
        <f t="shared" si="46"/>
        <v>0</v>
      </c>
      <c r="AB107" s="2">
        <f t="shared" si="47"/>
        <v>0</v>
      </c>
      <c r="AC107" s="2">
        <f t="shared" si="48"/>
        <v>0</v>
      </c>
      <c r="AD107" s="2">
        <f t="shared" si="49"/>
        <v>0</v>
      </c>
      <c r="AE107" s="16">
        <f t="shared" si="50"/>
        <v>0</v>
      </c>
      <c r="AF107" s="1">
        <f t="shared" si="51"/>
        <v>0</v>
      </c>
    </row>
    <row r="108" spans="1:32" x14ac:dyDescent="0.2">
      <c r="A108" s="1">
        <v>104</v>
      </c>
      <c r="B108" s="13" t="s">
        <v>43</v>
      </c>
      <c r="C108" s="13" t="s">
        <v>47</v>
      </c>
      <c r="D108" s="13" t="s">
        <v>47</v>
      </c>
      <c r="E108" s="13" t="s">
        <v>15</v>
      </c>
      <c r="F108" s="14">
        <v>7809196</v>
      </c>
      <c r="G108" s="15">
        <v>0</v>
      </c>
      <c r="H108" s="1">
        <v>1</v>
      </c>
      <c r="I108" s="1">
        <v>1</v>
      </c>
      <c r="J108" s="1">
        <v>1</v>
      </c>
      <c r="K108" s="1"/>
      <c r="L108" s="1"/>
      <c r="M108" s="1"/>
      <c r="N108" s="1"/>
      <c r="O108" s="1"/>
      <c r="P108" s="1">
        <v>1</v>
      </c>
      <c r="Q108" s="1"/>
      <c r="R108" s="1"/>
      <c r="S108" s="1"/>
      <c r="T108" s="2">
        <f t="shared" si="39"/>
        <v>7809196</v>
      </c>
      <c r="U108" s="2">
        <f t="shared" si="40"/>
        <v>7809196</v>
      </c>
      <c r="V108" s="2">
        <f t="shared" si="41"/>
        <v>7809196</v>
      </c>
      <c r="W108" s="2">
        <f t="shared" si="42"/>
        <v>0</v>
      </c>
      <c r="X108" s="2">
        <f t="shared" si="43"/>
        <v>0</v>
      </c>
      <c r="Y108" s="2">
        <f t="shared" si="44"/>
        <v>0</v>
      </c>
      <c r="Z108" s="2">
        <f t="shared" si="45"/>
        <v>0</v>
      </c>
      <c r="AA108" s="2">
        <f t="shared" si="46"/>
        <v>0</v>
      </c>
      <c r="AB108" s="2">
        <f t="shared" si="47"/>
        <v>7809196</v>
      </c>
      <c r="AC108" s="2">
        <f t="shared" si="48"/>
        <v>0</v>
      </c>
      <c r="AD108" s="2">
        <f t="shared" si="49"/>
        <v>0</v>
      </c>
      <c r="AE108" s="16">
        <f t="shared" si="50"/>
        <v>0</v>
      </c>
      <c r="AF108" s="1">
        <f t="shared" si="51"/>
        <v>31236784</v>
      </c>
    </row>
    <row r="109" spans="1:32" x14ac:dyDescent="0.2">
      <c r="A109" s="1">
        <v>105</v>
      </c>
      <c r="B109" s="13" t="s">
        <v>43</v>
      </c>
      <c r="C109" s="13" t="s">
        <v>206</v>
      </c>
      <c r="D109" s="13" t="s">
        <v>206</v>
      </c>
      <c r="E109" s="13" t="s">
        <v>15</v>
      </c>
      <c r="F109" s="14">
        <v>11503005</v>
      </c>
      <c r="G109" s="15"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>
        <f t="shared" si="39"/>
        <v>0</v>
      </c>
      <c r="U109" s="2">
        <f t="shared" si="40"/>
        <v>0</v>
      </c>
      <c r="V109" s="2">
        <f t="shared" si="41"/>
        <v>0</v>
      </c>
      <c r="W109" s="2">
        <f t="shared" si="42"/>
        <v>0</v>
      </c>
      <c r="X109" s="2">
        <f t="shared" si="43"/>
        <v>0</v>
      </c>
      <c r="Y109" s="2">
        <f t="shared" si="44"/>
        <v>0</v>
      </c>
      <c r="Z109" s="2">
        <f t="shared" si="45"/>
        <v>0</v>
      </c>
      <c r="AA109" s="2">
        <f t="shared" si="46"/>
        <v>0</v>
      </c>
      <c r="AB109" s="2">
        <f t="shared" si="47"/>
        <v>0</v>
      </c>
      <c r="AC109" s="2">
        <f t="shared" si="48"/>
        <v>0</v>
      </c>
      <c r="AD109" s="2">
        <f t="shared" si="49"/>
        <v>0</v>
      </c>
      <c r="AE109" s="16">
        <f t="shared" si="50"/>
        <v>0</v>
      </c>
      <c r="AF109" s="1">
        <f t="shared" si="51"/>
        <v>0</v>
      </c>
    </row>
    <row r="110" spans="1:32" x14ac:dyDescent="0.2">
      <c r="A110" s="1">
        <v>106</v>
      </c>
      <c r="B110" s="13" t="s">
        <v>43</v>
      </c>
      <c r="C110" s="13" t="s">
        <v>207</v>
      </c>
      <c r="D110" s="13" t="s">
        <v>207</v>
      </c>
      <c r="E110" s="13" t="s">
        <v>15</v>
      </c>
      <c r="F110" s="14">
        <v>24446397</v>
      </c>
      <c r="G110" s="15"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>
        <f t="shared" si="39"/>
        <v>0</v>
      </c>
      <c r="U110" s="2">
        <f t="shared" si="40"/>
        <v>0</v>
      </c>
      <c r="V110" s="2">
        <f t="shared" si="41"/>
        <v>0</v>
      </c>
      <c r="W110" s="2">
        <f t="shared" si="42"/>
        <v>0</v>
      </c>
      <c r="X110" s="2">
        <f t="shared" si="43"/>
        <v>0</v>
      </c>
      <c r="Y110" s="2">
        <f t="shared" si="44"/>
        <v>0</v>
      </c>
      <c r="Z110" s="2">
        <f t="shared" si="45"/>
        <v>0</v>
      </c>
      <c r="AA110" s="2">
        <f t="shared" si="46"/>
        <v>0</v>
      </c>
      <c r="AB110" s="2">
        <f t="shared" si="47"/>
        <v>0</v>
      </c>
      <c r="AC110" s="2">
        <f t="shared" si="48"/>
        <v>0</v>
      </c>
      <c r="AD110" s="2">
        <f t="shared" si="49"/>
        <v>0</v>
      </c>
      <c r="AE110" s="16">
        <f t="shared" si="50"/>
        <v>0</v>
      </c>
      <c r="AF110" s="1">
        <f t="shared" si="51"/>
        <v>0</v>
      </c>
    </row>
    <row r="111" spans="1:32" x14ac:dyDescent="0.2">
      <c r="A111" s="1">
        <v>107</v>
      </c>
      <c r="B111" s="13" t="s">
        <v>43</v>
      </c>
      <c r="C111" s="13" t="s">
        <v>208</v>
      </c>
      <c r="D111" s="13" t="s">
        <v>208</v>
      </c>
      <c r="E111" s="13" t="s">
        <v>15</v>
      </c>
      <c r="F111" s="14">
        <v>24191386</v>
      </c>
      <c r="G111" s="15"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>
        <f t="shared" si="39"/>
        <v>0</v>
      </c>
      <c r="U111" s="2">
        <f t="shared" si="40"/>
        <v>0</v>
      </c>
      <c r="V111" s="2">
        <f t="shared" si="41"/>
        <v>0</v>
      </c>
      <c r="W111" s="2">
        <f t="shared" si="42"/>
        <v>0</v>
      </c>
      <c r="X111" s="2">
        <f t="shared" si="43"/>
        <v>0</v>
      </c>
      <c r="Y111" s="2">
        <f t="shared" si="44"/>
        <v>0</v>
      </c>
      <c r="Z111" s="2">
        <f t="shared" si="45"/>
        <v>0</v>
      </c>
      <c r="AA111" s="2">
        <f t="shared" si="46"/>
        <v>0</v>
      </c>
      <c r="AB111" s="2">
        <f t="shared" si="47"/>
        <v>0</v>
      </c>
      <c r="AC111" s="2">
        <f t="shared" si="48"/>
        <v>0</v>
      </c>
      <c r="AD111" s="2">
        <f t="shared" si="49"/>
        <v>0</v>
      </c>
      <c r="AE111" s="16">
        <f t="shared" si="50"/>
        <v>0</v>
      </c>
      <c r="AF111" s="1">
        <f t="shared" si="51"/>
        <v>0</v>
      </c>
    </row>
    <row r="112" spans="1:32" x14ac:dyDescent="0.2">
      <c r="A112" s="1">
        <v>108</v>
      </c>
      <c r="B112" s="13" t="s">
        <v>45</v>
      </c>
      <c r="C112" s="13" t="s">
        <v>209</v>
      </c>
      <c r="D112" s="13" t="s">
        <v>209</v>
      </c>
      <c r="E112" s="13" t="s">
        <v>15</v>
      </c>
      <c r="F112" s="14">
        <v>3794185</v>
      </c>
      <c r="G112" s="15"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>
        <f t="shared" si="39"/>
        <v>0</v>
      </c>
      <c r="U112" s="2">
        <f t="shared" si="40"/>
        <v>0</v>
      </c>
      <c r="V112" s="2">
        <f t="shared" si="41"/>
        <v>0</v>
      </c>
      <c r="W112" s="2">
        <f t="shared" si="42"/>
        <v>0</v>
      </c>
      <c r="X112" s="2">
        <f t="shared" si="43"/>
        <v>0</v>
      </c>
      <c r="Y112" s="2">
        <f t="shared" si="44"/>
        <v>0</v>
      </c>
      <c r="Z112" s="2">
        <f t="shared" si="45"/>
        <v>0</v>
      </c>
      <c r="AA112" s="2">
        <f t="shared" si="46"/>
        <v>0</v>
      </c>
      <c r="AB112" s="2">
        <f t="shared" si="47"/>
        <v>0</v>
      </c>
      <c r="AC112" s="2">
        <f t="shared" si="48"/>
        <v>0</v>
      </c>
      <c r="AD112" s="2">
        <f t="shared" si="49"/>
        <v>0</v>
      </c>
      <c r="AE112" s="16">
        <f t="shared" si="50"/>
        <v>0</v>
      </c>
      <c r="AF112" s="1">
        <f t="shared" si="51"/>
        <v>0</v>
      </c>
    </row>
    <row r="113" spans="1:32" x14ac:dyDescent="0.2">
      <c r="A113" s="1">
        <v>109</v>
      </c>
      <c r="B113" s="13" t="s">
        <v>45</v>
      </c>
      <c r="C113" s="13" t="s">
        <v>48</v>
      </c>
      <c r="D113" s="13" t="s">
        <v>48</v>
      </c>
      <c r="E113" s="13" t="s">
        <v>15</v>
      </c>
      <c r="F113" s="14">
        <v>7809196</v>
      </c>
      <c r="G113" s="15">
        <v>0</v>
      </c>
      <c r="H113" s="1">
        <v>1</v>
      </c>
      <c r="I113" s="1">
        <v>1</v>
      </c>
      <c r="J113" s="1">
        <v>1</v>
      </c>
      <c r="K113" s="1"/>
      <c r="L113" s="1"/>
      <c r="M113" s="1"/>
      <c r="N113" s="1"/>
      <c r="O113" s="1"/>
      <c r="P113" s="1">
        <v>1</v>
      </c>
      <c r="Q113" s="1"/>
      <c r="R113" s="1"/>
      <c r="S113" s="1"/>
      <c r="T113" s="2">
        <f t="shared" si="39"/>
        <v>7809196</v>
      </c>
      <c r="U113" s="2">
        <f t="shared" si="40"/>
        <v>7809196</v>
      </c>
      <c r="V113" s="2">
        <f t="shared" si="41"/>
        <v>7809196</v>
      </c>
      <c r="W113" s="2">
        <f t="shared" si="42"/>
        <v>0</v>
      </c>
      <c r="X113" s="2">
        <f t="shared" si="43"/>
        <v>0</v>
      </c>
      <c r="Y113" s="2">
        <f t="shared" si="44"/>
        <v>0</v>
      </c>
      <c r="Z113" s="2">
        <f t="shared" si="45"/>
        <v>0</v>
      </c>
      <c r="AA113" s="2">
        <f t="shared" si="46"/>
        <v>0</v>
      </c>
      <c r="AB113" s="2">
        <f t="shared" si="47"/>
        <v>7809196</v>
      </c>
      <c r="AC113" s="2">
        <f t="shared" si="48"/>
        <v>0</v>
      </c>
      <c r="AD113" s="2">
        <f t="shared" si="49"/>
        <v>0</v>
      </c>
      <c r="AE113" s="16">
        <f t="shared" si="50"/>
        <v>0</v>
      </c>
      <c r="AF113" s="1">
        <f t="shared" si="51"/>
        <v>31236784</v>
      </c>
    </row>
    <row r="114" spans="1:32" x14ac:dyDescent="0.2">
      <c r="A114" s="1">
        <v>110</v>
      </c>
      <c r="B114" s="13" t="s">
        <v>45</v>
      </c>
      <c r="C114" s="13" t="s">
        <v>49</v>
      </c>
      <c r="D114" s="13" t="s">
        <v>49</v>
      </c>
      <c r="E114" s="13" t="s">
        <v>15</v>
      </c>
      <c r="F114" s="14">
        <v>11503005</v>
      </c>
      <c r="G114" s="15">
        <v>0</v>
      </c>
      <c r="H114" s="1">
        <v>1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>
        <f t="shared" si="39"/>
        <v>11503005</v>
      </c>
      <c r="U114" s="2">
        <f t="shared" si="40"/>
        <v>11503005</v>
      </c>
      <c r="V114" s="2">
        <f t="shared" si="41"/>
        <v>0</v>
      </c>
      <c r="W114" s="2">
        <f t="shared" si="42"/>
        <v>0</v>
      </c>
      <c r="X114" s="2">
        <f t="shared" si="43"/>
        <v>0</v>
      </c>
      <c r="Y114" s="2">
        <f t="shared" si="44"/>
        <v>0</v>
      </c>
      <c r="Z114" s="2">
        <f t="shared" si="45"/>
        <v>0</v>
      </c>
      <c r="AA114" s="2">
        <f t="shared" si="46"/>
        <v>0</v>
      </c>
      <c r="AB114" s="2">
        <f t="shared" si="47"/>
        <v>0</v>
      </c>
      <c r="AC114" s="2">
        <f t="shared" si="48"/>
        <v>0</v>
      </c>
      <c r="AD114" s="2">
        <f t="shared" si="49"/>
        <v>0</v>
      </c>
      <c r="AE114" s="16">
        <f t="shared" si="50"/>
        <v>0</v>
      </c>
      <c r="AF114" s="1">
        <f t="shared" si="51"/>
        <v>23006010</v>
      </c>
    </row>
    <row r="115" spans="1:32" x14ac:dyDescent="0.2">
      <c r="A115" s="1">
        <v>111</v>
      </c>
      <c r="B115" s="13" t="s">
        <v>45</v>
      </c>
      <c r="C115" s="13" t="s">
        <v>210</v>
      </c>
      <c r="D115" s="13" t="s">
        <v>210</v>
      </c>
      <c r="E115" s="13" t="s">
        <v>15</v>
      </c>
      <c r="F115" s="14">
        <v>24446397</v>
      </c>
      <c r="G115" s="15"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>
        <f t="shared" si="39"/>
        <v>0</v>
      </c>
      <c r="U115" s="2">
        <f t="shared" si="40"/>
        <v>0</v>
      </c>
      <c r="V115" s="2">
        <f t="shared" si="41"/>
        <v>0</v>
      </c>
      <c r="W115" s="2">
        <f t="shared" si="42"/>
        <v>0</v>
      </c>
      <c r="X115" s="2">
        <f t="shared" si="43"/>
        <v>0</v>
      </c>
      <c r="Y115" s="2">
        <f t="shared" si="44"/>
        <v>0</v>
      </c>
      <c r="Z115" s="2">
        <f t="shared" si="45"/>
        <v>0</v>
      </c>
      <c r="AA115" s="2">
        <f t="shared" si="46"/>
        <v>0</v>
      </c>
      <c r="AB115" s="2">
        <f t="shared" si="47"/>
        <v>0</v>
      </c>
      <c r="AC115" s="2">
        <f t="shared" si="48"/>
        <v>0</v>
      </c>
      <c r="AD115" s="2">
        <f t="shared" si="49"/>
        <v>0</v>
      </c>
      <c r="AE115" s="16">
        <f t="shared" si="50"/>
        <v>0</v>
      </c>
      <c r="AF115" s="1">
        <f t="shared" si="51"/>
        <v>0</v>
      </c>
    </row>
    <row r="116" spans="1:32" x14ac:dyDescent="0.2">
      <c r="A116" s="1">
        <v>112</v>
      </c>
      <c r="B116" s="13" t="s">
        <v>45</v>
      </c>
      <c r="C116" s="13" t="s">
        <v>211</v>
      </c>
      <c r="D116" s="13" t="s">
        <v>211</v>
      </c>
      <c r="E116" s="13" t="s">
        <v>15</v>
      </c>
      <c r="F116" s="14">
        <v>3794185</v>
      </c>
      <c r="G116" s="15">
        <v>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>
        <f t="shared" si="39"/>
        <v>0</v>
      </c>
      <c r="U116" s="2">
        <f t="shared" si="40"/>
        <v>0</v>
      </c>
      <c r="V116" s="2">
        <f t="shared" si="41"/>
        <v>0</v>
      </c>
      <c r="W116" s="2">
        <f t="shared" si="42"/>
        <v>0</v>
      </c>
      <c r="X116" s="2">
        <f t="shared" si="43"/>
        <v>0</v>
      </c>
      <c r="Y116" s="2">
        <f t="shared" si="44"/>
        <v>0</v>
      </c>
      <c r="Z116" s="2">
        <f t="shared" si="45"/>
        <v>0</v>
      </c>
      <c r="AA116" s="2">
        <f t="shared" si="46"/>
        <v>0</v>
      </c>
      <c r="AB116" s="2">
        <f t="shared" si="47"/>
        <v>0</v>
      </c>
      <c r="AC116" s="2">
        <f t="shared" si="48"/>
        <v>0</v>
      </c>
      <c r="AD116" s="2">
        <f t="shared" si="49"/>
        <v>0</v>
      </c>
      <c r="AE116" s="16">
        <f t="shared" si="50"/>
        <v>0</v>
      </c>
      <c r="AF116" s="1">
        <f t="shared" si="51"/>
        <v>0</v>
      </c>
    </row>
    <row r="117" spans="1:32" x14ac:dyDescent="0.2">
      <c r="A117" s="1">
        <v>113</v>
      </c>
      <c r="B117" s="13" t="s">
        <v>45</v>
      </c>
      <c r="C117" s="13" t="s">
        <v>212</v>
      </c>
      <c r="D117" s="13" t="s">
        <v>212</v>
      </c>
      <c r="E117" s="13" t="s">
        <v>15</v>
      </c>
      <c r="F117" s="14">
        <v>10780304</v>
      </c>
      <c r="G117" s="15"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>
        <f t="shared" si="39"/>
        <v>0</v>
      </c>
      <c r="U117" s="2">
        <f t="shared" si="40"/>
        <v>0</v>
      </c>
      <c r="V117" s="2">
        <f t="shared" si="41"/>
        <v>0</v>
      </c>
      <c r="W117" s="2">
        <f t="shared" si="42"/>
        <v>0</v>
      </c>
      <c r="X117" s="2">
        <f t="shared" si="43"/>
        <v>0</v>
      </c>
      <c r="Y117" s="2">
        <f t="shared" si="44"/>
        <v>0</v>
      </c>
      <c r="Z117" s="2">
        <f t="shared" si="45"/>
        <v>0</v>
      </c>
      <c r="AA117" s="2">
        <f t="shared" si="46"/>
        <v>0</v>
      </c>
      <c r="AB117" s="2">
        <f t="shared" si="47"/>
        <v>0</v>
      </c>
      <c r="AC117" s="2">
        <f t="shared" si="48"/>
        <v>0</v>
      </c>
      <c r="AD117" s="2">
        <f t="shared" si="49"/>
        <v>0</v>
      </c>
      <c r="AE117" s="16">
        <f t="shared" si="50"/>
        <v>0</v>
      </c>
      <c r="AF117" s="1">
        <f t="shared" si="51"/>
        <v>0</v>
      </c>
    </row>
    <row r="118" spans="1:32" x14ac:dyDescent="0.2">
      <c r="A118" s="1">
        <v>114</v>
      </c>
      <c r="B118" s="13" t="s">
        <v>45</v>
      </c>
      <c r="C118" s="13" t="s">
        <v>213</v>
      </c>
      <c r="D118" s="13" t="s">
        <v>213</v>
      </c>
      <c r="E118" s="13" t="s">
        <v>15</v>
      </c>
      <c r="F118" s="14">
        <v>15056290</v>
      </c>
      <c r="G118" s="15"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>
        <f t="shared" si="39"/>
        <v>0</v>
      </c>
      <c r="U118" s="2">
        <f t="shared" si="40"/>
        <v>0</v>
      </c>
      <c r="V118" s="2">
        <f t="shared" si="41"/>
        <v>0</v>
      </c>
      <c r="W118" s="2">
        <f t="shared" si="42"/>
        <v>0</v>
      </c>
      <c r="X118" s="2">
        <f t="shared" si="43"/>
        <v>0</v>
      </c>
      <c r="Y118" s="2">
        <f t="shared" si="44"/>
        <v>0</v>
      </c>
      <c r="Z118" s="2">
        <f t="shared" si="45"/>
        <v>0</v>
      </c>
      <c r="AA118" s="2">
        <f t="shared" si="46"/>
        <v>0</v>
      </c>
      <c r="AB118" s="2">
        <f t="shared" si="47"/>
        <v>0</v>
      </c>
      <c r="AC118" s="2">
        <f t="shared" si="48"/>
        <v>0</v>
      </c>
      <c r="AD118" s="2">
        <f t="shared" si="49"/>
        <v>0</v>
      </c>
      <c r="AE118" s="16">
        <f t="shared" si="50"/>
        <v>0</v>
      </c>
      <c r="AF118" s="1">
        <f t="shared" si="51"/>
        <v>0</v>
      </c>
    </row>
    <row r="119" spans="1:32" x14ac:dyDescent="0.2">
      <c r="A119" s="1">
        <v>115</v>
      </c>
      <c r="B119" s="13" t="s">
        <v>183</v>
      </c>
      <c r="C119" s="13" t="s">
        <v>214</v>
      </c>
      <c r="D119" s="13" t="s">
        <v>214</v>
      </c>
      <c r="E119" s="13" t="s">
        <v>15</v>
      </c>
      <c r="F119" s="14">
        <v>3794185</v>
      </c>
      <c r="G119" s="15"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>
        <f t="shared" si="39"/>
        <v>0</v>
      </c>
      <c r="U119" s="2">
        <f t="shared" si="40"/>
        <v>0</v>
      </c>
      <c r="V119" s="2">
        <f t="shared" si="41"/>
        <v>0</v>
      </c>
      <c r="W119" s="2">
        <f t="shared" si="42"/>
        <v>0</v>
      </c>
      <c r="X119" s="2">
        <f t="shared" si="43"/>
        <v>0</v>
      </c>
      <c r="Y119" s="2">
        <f t="shared" si="44"/>
        <v>0</v>
      </c>
      <c r="Z119" s="2">
        <f t="shared" si="45"/>
        <v>0</v>
      </c>
      <c r="AA119" s="2">
        <f t="shared" si="46"/>
        <v>0</v>
      </c>
      <c r="AB119" s="2">
        <f t="shared" si="47"/>
        <v>0</v>
      </c>
      <c r="AC119" s="2">
        <f t="shared" si="48"/>
        <v>0</v>
      </c>
      <c r="AD119" s="2">
        <f t="shared" si="49"/>
        <v>0</v>
      </c>
      <c r="AE119" s="16">
        <f t="shared" si="50"/>
        <v>0</v>
      </c>
      <c r="AF119" s="1">
        <f t="shared" si="51"/>
        <v>0</v>
      </c>
    </row>
    <row r="120" spans="1:32" x14ac:dyDescent="0.2">
      <c r="A120" s="1">
        <v>116</v>
      </c>
      <c r="B120" s="13" t="s">
        <v>183</v>
      </c>
      <c r="C120" s="13" t="s">
        <v>215</v>
      </c>
      <c r="D120" s="13" t="s">
        <v>215</v>
      </c>
      <c r="E120" s="13" t="s">
        <v>15</v>
      </c>
      <c r="F120" s="14">
        <v>7809196</v>
      </c>
      <c r="G120" s="15"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>
        <f t="shared" si="39"/>
        <v>0</v>
      </c>
      <c r="U120" s="2">
        <f t="shared" si="40"/>
        <v>0</v>
      </c>
      <c r="V120" s="2">
        <f t="shared" si="41"/>
        <v>0</v>
      </c>
      <c r="W120" s="2">
        <f t="shared" si="42"/>
        <v>0</v>
      </c>
      <c r="X120" s="2">
        <f t="shared" si="43"/>
        <v>0</v>
      </c>
      <c r="Y120" s="2">
        <f t="shared" si="44"/>
        <v>0</v>
      </c>
      <c r="Z120" s="2">
        <f t="shared" si="45"/>
        <v>0</v>
      </c>
      <c r="AA120" s="2">
        <f t="shared" si="46"/>
        <v>0</v>
      </c>
      <c r="AB120" s="2">
        <f t="shared" si="47"/>
        <v>0</v>
      </c>
      <c r="AC120" s="2">
        <f t="shared" si="48"/>
        <v>0</v>
      </c>
      <c r="AD120" s="2">
        <f t="shared" si="49"/>
        <v>0</v>
      </c>
      <c r="AE120" s="16">
        <f t="shared" si="50"/>
        <v>0</v>
      </c>
      <c r="AF120" s="1">
        <f t="shared" si="51"/>
        <v>0</v>
      </c>
    </row>
    <row r="121" spans="1:32" x14ac:dyDescent="0.2">
      <c r="A121" s="1">
        <v>117</v>
      </c>
      <c r="B121" s="13" t="s">
        <v>183</v>
      </c>
      <c r="C121" s="13" t="s">
        <v>216</v>
      </c>
      <c r="D121" s="13" t="s">
        <v>216</v>
      </c>
      <c r="E121" s="13" t="s">
        <v>15</v>
      </c>
      <c r="F121" s="14">
        <v>11503005</v>
      </c>
      <c r="G121" s="15"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>
        <f t="shared" si="39"/>
        <v>0</v>
      </c>
      <c r="U121" s="2">
        <f t="shared" si="40"/>
        <v>0</v>
      </c>
      <c r="V121" s="2">
        <f t="shared" si="41"/>
        <v>0</v>
      </c>
      <c r="W121" s="2">
        <f t="shared" si="42"/>
        <v>0</v>
      </c>
      <c r="X121" s="2">
        <f t="shared" si="43"/>
        <v>0</v>
      </c>
      <c r="Y121" s="2">
        <f t="shared" si="44"/>
        <v>0</v>
      </c>
      <c r="Z121" s="2">
        <f t="shared" si="45"/>
        <v>0</v>
      </c>
      <c r="AA121" s="2">
        <f t="shared" si="46"/>
        <v>0</v>
      </c>
      <c r="AB121" s="2">
        <f t="shared" si="47"/>
        <v>0</v>
      </c>
      <c r="AC121" s="2">
        <f t="shared" si="48"/>
        <v>0</v>
      </c>
      <c r="AD121" s="2">
        <f t="shared" si="49"/>
        <v>0</v>
      </c>
      <c r="AE121" s="16">
        <f t="shared" si="50"/>
        <v>0</v>
      </c>
      <c r="AF121" s="1">
        <f t="shared" si="51"/>
        <v>0</v>
      </c>
    </row>
    <row r="122" spans="1:32" x14ac:dyDescent="0.2">
      <c r="A122" s="1">
        <v>118</v>
      </c>
      <c r="B122" s="13" t="s">
        <v>183</v>
      </c>
      <c r="C122" s="13" t="s">
        <v>217</v>
      </c>
      <c r="D122" s="13" t="s">
        <v>217</v>
      </c>
      <c r="E122" s="13" t="s">
        <v>15</v>
      </c>
      <c r="F122" s="14">
        <v>24446397</v>
      </c>
      <c r="G122" s="15"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>
        <f t="shared" si="39"/>
        <v>0</v>
      </c>
      <c r="U122" s="2">
        <f t="shared" si="40"/>
        <v>0</v>
      </c>
      <c r="V122" s="2">
        <f t="shared" si="41"/>
        <v>0</v>
      </c>
      <c r="W122" s="2">
        <f t="shared" si="42"/>
        <v>0</v>
      </c>
      <c r="X122" s="2">
        <f t="shared" si="43"/>
        <v>0</v>
      </c>
      <c r="Y122" s="2">
        <f t="shared" si="44"/>
        <v>0</v>
      </c>
      <c r="Z122" s="2">
        <f t="shared" si="45"/>
        <v>0</v>
      </c>
      <c r="AA122" s="2">
        <f t="shared" si="46"/>
        <v>0</v>
      </c>
      <c r="AB122" s="2">
        <f t="shared" si="47"/>
        <v>0</v>
      </c>
      <c r="AC122" s="2">
        <f t="shared" si="48"/>
        <v>0</v>
      </c>
      <c r="AD122" s="2">
        <f t="shared" si="49"/>
        <v>0</v>
      </c>
      <c r="AE122" s="16">
        <f t="shared" si="50"/>
        <v>0</v>
      </c>
      <c r="AF122" s="1">
        <f t="shared" si="51"/>
        <v>0</v>
      </c>
    </row>
    <row r="123" spans="1:32" x14ac:dyDescent="0.2">
      <c r="A123" s="1">
        <v>119</v>
      </c>
      <c r="B123" s="13" t="s">
        <v>188</v>
      </c>
      <c r="C123" s="13" t="s">
        <v>218</v>
      </c>
      <c r="D123" s="13" t="s">
        <v>218</v>
      </c>
      <c r="E123" s="13" t="s">
        <v>15</v>
      </c>
      <c r="F123" s="14">
        <v>7809196</v>
      </c>
      <c r="G123" s="15"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>
        <f t="shared" si="39"/>
        <v>0</v>
      </c>
      <c r="U123" s="2">
        <f t="shared" si="40"/>
        <v>0</v>
      </c>
      <c r="V123" s="2">
        <f t="shared" si="41"/>
        <v>0</v>
      </c>
      <c r="W123" s="2">
        <f t="shared" si="42"/>
        <v>0</v>
      </c>
      <c r="X123" s="2">
        <f t="shared" si="43"/>
        <v>0</v>
      </c>
      <c r="Y123" s="2">
        <f t="shared" si="44"/>
        <v>0</v>
      </c>
      <c r="Z123" s="2">
        <f t="shared" si="45"/>
        <v>0</v>
      </c>
      <c r="AA123" s="2">
        <f t="shared" si="46"/>
        <v>0</v>
      </c>
      <c r="AB123" s="2">
        <f t="shared" si="47"/>
        <v>0</v>
      </c>
      <c r="AC123" s="2">
        <f t="shared" si="48"/>
        <v>0</v>
      </c>
      <c r="AD123" s="2">
        <f t="shared" si="49"/>
        <v>0</v>
      </c>
      <c r="AE123" s="16">
        <f t="shared" si="50"/>
        <v>0</v>
      </c>
      <c r="AF123" s="1">
        <f t="shared" si="51"/>
        <v>0</v>
      </c>
    </row>
    <row r="124" spans="1:32" x14ac:dyDescent="0.2">
      <c r="A124" s="1">
        <v>120</v>
      </c>
      <c r="B124" s="13" t="s">
        <v>50</v>
      </c>
      <c r="C124" s="13" t="s">
        <v>51</v>
      </c>
      <c r="D124" s="13" t="s">
        <v>51</v>
      </c>
      <c r="E124" s="13" t="s">
        <v>19</v>
      </c>
      <c r="F124" s="14">
        <v>5133035</v>
      </c>
      <c r="G124" s="15">
        <v>0</v>
      </c>
      <c r="H124" s="1">
        <v>12</v>
      </c>
      <c r="I124" s="1">
        <v>12</v>
      </c>
      <c r="J124" s="1">
        <v>10</v>
      </c>
      <c r="K124" s="1"/>
      <c r="L124" s="1"/>
      <c r="M124" s="1"/>
      <c r="N124" s="1"/>
      <c r="O124" s="1"/>
      <c r="P124" s="1">
        <v>5</v>
      </c>
      <c r="Q124" s="1"/>
      <c r="R124" s="1"/>
      <c r="S124" s="1"/>
      <c r="T124" s="2">
        <f t="shared" si="39"/>
        <v>61596420</v>
      </c>
      <c r="U124" s="2">
        <f t="shared" si="40"/>
        <v>61596420</v>
      </c>
      <c r="V124" s="2">
        <f t="shared" si="41"/>
        <v>51330350</v>
      </c>
      <c r="W124" s="2">
        <f t="shared" si="42"/>
        <v>0</v>
      </c>
      <c r="X124" s="2">
        <f t="shared" si="43"/>
        <v>0</v>
      </c>
      <c r="Y124" s="2">
        <f t="shared" si="44"/>
        <v>0</v>
      </c>
      <c r="Z124" s="2">
        <f t="shared" si="45"/>
        <v>0</v>
      </c>
      <c r="AA124" s="2">
        <f t="shared" si="46"/>
        <v>0</v>
      </c>
      <c r="AB124" s="2">
        <f t="shared" si="47"/>
        <v>25665175</v>
      </c>
      <c r="AC124" s="2">
        <f t="shared" si="48"/>
        <v>0</v>
      </c>
      <c r="AD124" s="2">
        <f t="shared" si="49"/>
        <v>0</v>
      </c>
      <c r="AE124" s="16">
        <f t="shared" si="50"/>
        <v>0</v>
      </c>
      <c r="AF124" s="6">
        <f t="shared" si="51"/>
        <v>200188365</v>
      </c>
    </row>
    <row r="125" spans="1:32" x14ac:dyDescent="0.2">
      <c r="A125" s="1">
        <v>121</v>
      </c>
      <c r="B125" s="13" t="s">
        <v>52</v>
      </c>
      <c r="C125" s="13" t="s">
        <v>53</v>
      </c>
      <c r="D125" s="13" t="s">
        <v>53</v>
      </c>
      <c r="E125" s="13" t="s">
        <v>19</v>
      </c>
      <c r="F125" s="14">
        <v>7230600</v>
      </c>
      <c r="G125" s="15">
        <v>0</v>
      </c>
      <c r="H125" s="1">
        <v>12</v>
      </c>
      <c r="I125" s="1">
        <v>10</v>
      </c>
      <c r="J125" s="1">
        <v>22</v>
      </c>
      <c r="K125" s="1"/>
      <c r="L125" s="1"/>
      <c r="M125" s="1"/>
      <c r="N125" s="1"/>
      <c r="O125" s="1"/>
      <c r="P125" s="1">
        <v>13</v>
      </c>
      <c r="Q125" s="1"/>
      <c r="R125" s="1"/>
      <c r="S125" s="1"/>
      <c r="T125" s="2">
        <f t="shared" si="39"/>
        <v>86767200</v>
      </c>
      <c r="U125" s="2">
        <f t="shared" si="40"/>
        <v>72306000</v>
      </c>
      <c r="V125" s="2">
        <f t="shared" si="41"/>
        <v>159073200</v>
      </c>
      <c r="W125" s="2">
        <f t="shared" si="42"/>
        <v>0</v>
      </c>
      <c r="X125" s="2">
        <f t="shared" si="43"/>
        <v>0</v>
      </c>
      <c r="Y125" s="2">
        <f t="shared" si="44"/>
        <v>0</v>
      </c>
      <c r="Z125" s="2">
        <f t="shared" si="45"/>
        <v>0</v>
      </c>
      <c r="AA125" s="2">
        <f t="shared" si="46"/>
        <v>0</v>
      </c>
      <c r="AB125" s="2">
        <f t="shared" si="47"/>
        <v>93997800</v>
      </c>
      <c r="AC125" s="2">
        <f t="shared" si="48"/>
        <v>0</v>
      </c>
      <c r="AD125" s="2">
        <f t="shared" si="49"/>
        <v>0</v>
      </c>
      <c r="AE125" s="16">
        <f t="shared" si="50"/>
        <v>0</v>
      </c>
      <c r="AF125" s="1">
        <f t="shared" si="51"/>
        <v>412144200</v>
      </c>
    </row>
    <row r="126" spans="1:32" x14ac:dyDescent="0.2">
      <c r="A126" s="1">
        <v>122</v>
      </c>
      <c r="B126" s="13" t="s">
        <v>54</v>
      </c>
      <c r="C126" s="13" t="s">
        <v>219</v>
      </c>
      <c r="D126" s="13" t="s">
        <v>219</v>
      </c>
      <c r="E126" s="13" t="s">
        <v>19</v>
      </c>
      <c r="F126" s="14">
        <v>2571600</v>
      </c>
      <c r="G126" s="15"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>
        <f t="shared" si="39"/>
        <v>0</v>
      </c>
      <c r="U126" s="2">
        <f t="shared" si="40"/>
        <v>0</v>
      </c>
      <c r="V126" s="2">
        <f t="shared" si="41"/>
        <v>0</v>
      </c>
      <c r="W126" s="2">
        <f t="shared" si="42"/>
        <v>0</v>
      </c>
      <c r="X126" s="2">
        <f t="shared" si="43"/>
        <v>0</v>
      </c>
      <c r="Y126" s="2">
        <f t="shared" si="44"/>
        <v>0</v>
      </c>
      <c r="Z126" s="2">
        <f t="shared" si="45"/>
        <v>0</v>
      </c>
      <c r="AA126" s="2">
        <f t="shared" si="46"/>
        <v>0</v>
      </c>
      <c r="AB126" s="2">
        <f t="shared" si="47"/>
        <v>0</v>
      </c>
      <c r="AC126" s="2">
        <f t="shared" si="48"/>
        <v>0</v>
      </c>
      <c r="AD126" s="2">
        <f t="shared" si="49"/>
        <v>0</v>
      </c>
      <c r="AE126" s="16">
        <f t="shared" si="50"/>
        <v>0</v>
      </c>
      <c r="AF126" s="1">
        <f t="shared" si="51"/>
        <v>0</v>
      </c>
    </row>
    <row r="127" spans="1:32" x14ac:dyDescent="0.2">
      <c r="A127" s="1">
        <v>123</v>
      </c>
      <c r="B127" s="13" t="s">
        <v>54</v>
      </c>
      <c r="C127" s="13" t="s">
        <v>220</v>
      </c>
      <c r="D127" s="13" t="s">
        <v>220</v>
      </c>
      <c r="E127" s="13" t="s">
        <v>19</v>
      </c>
      <c r="F127" s="14">
        <v>1524400</v>
      </c>
      <c r="G127" s="15"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>
        <f t="shared" si="39"/>
        <v>0</v>
      </c>
      <c r="U127" s="2">
        <f t="shared" si="40"/>
        <v>0</v>
      </c>
      <c r="V127" s="2">
        <f t="shared" si="41"/>
        <v>0</v>
      </c>
      <c r="W127" s="2">
        <f t="shared" si="42"/>
        <v>0</v>
      </c>
      <c r="X127" s="2">
        <f t="shared" si="43"/>
        <v>0</v>
      </c>
      <c r="Y127" s="2">
        <f t="shared" si="44"/>
        <v>0</v>
      </c>
      <c r="Z127" s="2">
        <f t="shared" si="45"/>
        <v>0</v>
      </c>
      <c r="AA127" s="2">
        <f t="shared" si="46"/>
        <v>0</v>
      </c>
      <c r="AB127" s="2">
        <f t="shared" si="47"/>
        <v>0</v>
      </c>
      <c r="AC127" s="2">
        <f t="shared" si="48"/>
        <v>0</v>
      </c>
      <c r="AD127" s="2">
        <f t="shared" si="49"/>
        <v>0</v>
      </c>
      <c r="AE127" s="16">
        <f t="shared" si="50"/>
        <v>0</v>
      </c>
      <c r="AF127" s="1">
        <f t="shared" si="51"/>
        <v>0</v>
      </c>
    </row>
    <row r="128" spans="1:32" x14ac:dyDescent="0.2">
      <c r="A128" s="1">
        <v>124</v>
      </c>
      <c r="B128" s="13" t="s">
        <v>54</v>
      </c>
      <c r="C128" s="13" t="s">
        <v>221</v>
      </c>
      <c r="D128" s="13" t="s">
        <v>221</v>
      </c>
      <c r="E128" s="13" t="s">
        <v>19</v>
      </c>
      <c r="F128" s="14">
        <v>1670800</v>
      </c>
      <c r="G128" s="15"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>
        <f t="shared" si="39"/>
        <v>0</v>
      </c>
      <c r="U128" s="2">
        <f t="shared" si="40"/>
        <v>0</v>
      </c>
      <c r="V128" s="2">
        <f t="shared" si="41"/>
        <v>0</v>
      </c>
      <c r="W128" s="2">
        <f t="shared" si="42"/>
        <v>0</v>
      </c>
      <c r="X128" s="2">
        <f t="shared" si="43"/>
        <v>0</v>
      </c>
      <c r="Y128" s="2">
        <f t="shared" si="44"/>
        <v>0</v>
      </c>
      <c r="Z128" s="2">
        <f t="shared" si="45"/>
        <v>0</v>
      </c>
      <c r="AA128" s="2">
        <f t="shared" si="46"/>
        <v>0</v>
      </c>
      <c r="AB128" s="2">
        <f t="shared" si="47"/>
        <v>0</v>
      </c>
      <c r="AC128" s="2">
        <f t="shared" si="48"/>
        <v>0</v>
      </c>
      <c r="AD128" s="2">
        <f t="shared" si="49"/>
        <v>0</v>
      </c>
      <c r="AE128" s="16">
        <f t="shared" si="50"/>
        <v>0</v>
      </c>
      <c r="AF128" s="1">
        <f t="shared" si="51"/>
        <v>0</v>
      </c>
    </row>
    <row r="129" spans="1:32" x14ac:dyDescent="0.2">
      <c r="A129" s="1">
        <v>125</v>
      </c>
      <c r="B129" s="13" t="s">
        <v>54</v>
      </c>
      <c r="C129" s="13" t="s">
        <v>222</v>
      </c>
      <c r="D129" s="13" t="s">
        <v>222</v>
      </c>
      <c r="E129" s="13" t="s">
        <v>19</v>
      </c>
      <c r="F129" s="14">
        <v>1841400</v>
      </c>
      <c r="G129" s="15"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>
        <f t="shared" si="39"/>
        <v>0</v>
      </c>
      <c r="U129" s="2">
        <f t="shared" si="40"/>
        <v>0</v>
      </c>
      <c r="V129" s="2">
        <f t="shared" si="41"/>
        <v>0</v>
      </c>
      <c r="W129" s="2">
        <f t="shared" si="42"/>
        <v>0</v>
      </c>
      <c r="X129" s="2">
        <f t="shared" si="43"/>
        <v>0</v>
      </c>
      <c r="Y129" s="2">
        <f t="shared" si="44"/>
        <v>0</v>
      </c>
      <c r="Z129" s="2">
        <f t="shared" si="45"/>
        <v>0</v>
      </c>
      <c r="AA129" s="2">
        <f t="shared" si="46"/>
        <v>0</v>
      </c>
      <c r="AB129" s="2">
        <f t="shared" si="47"/>
        <v>0</v>
      </c>
      <c r="AC129" s="2">
        <f t="shared" si="48"/>
        <v>0</v>
      </c>
      <c r="AD129" s="2">
        <f t="shared" si="49"/>
        <v>0</v>
      </c>
      <c r="AE129" s="16">
        <f t="shared" si="50"/>
        <v>0</v>
      </c>
      <c r="AF129" s="1">
        <f t="shared" si="51"/>
        <v>0</v>
      </c>
    </row>
    <row r="130" spans="1:32" x14ac:dyDescent="0.2">
      <c r="A130" s="1">
        <v>126</v>
      </c>
      <c r="B130" s="13" t="s">
        <v>54</v>
      </c>
      <c r="C130" s="13" t="s">
        <v>223</v>
      </c>
      <c r="D130" s="13" t="s">
        <v>223</v>
      </c>
      <c r="E130" s="13" t="s">
        <v>19</v>
      </c>
      <c r="F130" s="14">
        <v>1841400</v>
      </c>
      <c r="G130" s="15"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>
        <f t="shared" si="39"/>
        <v>0</v>
      </c>
      <c r="U130" s="2">
        <f t="shared" si="40"/>
        <v>0</v>
      </c>
      <c r="V130" s="2">
        <f t="shared" si="41"/>
        <v>0</v>
      </c>
      <c r="W130" s="2">
        <f t="shared" si="42"/>
        <v>0</v>
      </c>
      <c r="X130" s="2">
        <f t="shared" si="43"/>
        <v>0</v>
      </c>
      <c r="Y130" s="2">
        <f t="shared" si="44"/>
        <v>0</v>
      </c>
      <c r="Z130" s="2">
        <f t="shared" si="45"/>
        <v>0</v>
      </c>
      <c r="AA130" s="2">
        <f t="shared" si="46"/>
        <v>0</v>
      </c>
      <c r="AB130" s="2">
        <f t="shared" si="47"/>
        <v>0</v>
      </c>
      <c r="AC130" s="2">
        <f t="shared" si="48"/>
        <v>0</v>
      </c>
      <c r="AD130" s="2">
        <f t="shared" si="49"/>
        <v>0</v>
      </c>
      <c r="AE130" s="16">
        <f t="shared" si="50"/>
        <v>0</v>
      </c>
      <c r="AF130" s="1">
        <f t="shared" si="51"/>
        <v>0</v>
      </c>
    </row>
    <row r="131" spans="1:32" x14ac:dyDescent="0.2">
      <c r="A131" s="1">
        <v>127</v>
      </c>
      <c r="B131" s="13" t="s">
        <v>54</v>
      </c>
      <c r="C131" s="13" t="s">
        <v>55</v>
      </c>
      <c r="D131" s="13" t="s">
        <v>55</v>
      </c>
      <c r="E131" s="13" t="s">
        <v>15</v>
      </c>
      <c r="F131" s="14">
        <v>1158600</v>
      </c>
      <c r="G131" s="15">
        <v>0</v>
      </c>
      <c r="H131" s="1">
        <v>1</v>
      </c>
      <c r="I131" s="1">
        <v>1</v>
      </c>
      <c r="J131" s="1">
        <v>1</v>
      </c>
      <c r="K131" s="1"/>
      <c r="L131" s="1"/>
      <c r="M131" s="1"/>
      <c r="N131" s="1"/>
      <c r="O131" s="1"/>
      <c r="P131" s="1">
        <v>1</v>
      </c>
      <c r="Q131" s="1"/>
      <c r="R131" s="1"/>
      <c r="S131" s="1"/>
      <c r="T131" s="2">
        <f t="shared" si="39"/>
        <v>1158600</v>
      </c>
      <c r="U131" s="2">
        <f t="shared" si="40"/>
        <v>1158600</v>
      </c>
      <c r="V131" s="2">
        <f t="shared" si="41"/>
        <v>1158600</v>
      </c>
      <c r="W131" s="2">
        <f t="shared" si="42"/>
        <v>0</v>
      </c>
      <c r="X131" s="2">
        <f t="shared" si="43"/>
        <v>0</v>
      </c>
      <c r="Y131" s="2">
        <f t="shared" si="44"/>
        <v>0</v>
      </c>
      <c r="Z131" s="2">
        <f t="shared" si="45"/>
        <v>0</v>
      </c>
      <c r="AA131" s="2">
        <f t="shared" si="46"/>
        <v>0</v>
      </c>
      <c r="AB131" s="2">
        <f t="shared" si="47"/>
        <v>1158600</v>
      </c>
      <c r="AC131" s="2">
        <f t="shared" si="48"/>
        <v>0</v>
      </c>
      <c r="AD131" s="2">
        <f t="shared" si="49"/>
        <v>0</v>
      </c>
      <c r="AE131" s="16">
        <f t="shared" si="50"/>
        <v>0</v>
      </c>
      <c r="AF131" s="1">
        <f t="shared" si="51"/>
        <v>4634400</v>
      </c>
    </row>
    <row r="132" spans="1:32" x14ac:dyDescent="0.2">
      <c r="A132" s="1">
        <v>128</v>
      </c>
      <c r="B132" s="13" t="s">
        <v>54</v>
      </c>
      <c r="C132" s="13" t="s">
        <v>224</v>
      </c>
      <c r="D132" s="13" t="s">
        <v>224</v>
      </c>
      <c r="E132" s="13" t="s">
        <v>15</v>
      </c>
      <c r="F132" s="14">
        <v>896650</v>
      </c>
      <c r="G132" s="15">
        <v>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>
        <f t="shared" si="39"/>
        <v>0</v>
      </c>
      <c r="U132" s="2">
        <f t="shared" si="40"/>
        <v>0</v>
      </c>
      <c r="V132" s="2">
        <f t="shared" si="41"/>
        <v>0</v>
      </c>
      <c r="W132" s="2">
        <f t="shared" si="42"/>
        <v>0</v>
      </c>
      <c r="X132" s="2">
        <f t="shared" si="43"/>
        <v>0</v>
      </c>
      <c r="Y132" s="2">
        <f t="shared" si="44"/>
        <v>0</v>
      </c>
      <c r="Z132" s="2">
        <f t="shared" si="45"/>
        <v>0</v>
      </c>
      <c r="AA132" s="2">
        <f t="shared" si="46"/>
        <v>0</v>
      </c>
      <c r="AB132" s="2">
        <f t="shared" si="47"/>
        <v>0</v>
      </c>
      <c r="AC132" s="2">
        <f t="shared" si="48"/>
        <v>0</v>
      </c>
      <c r="AD132" s="2">
        <f t="shared" si="49"/>
        <v>0</v>
      </c>
      <c r="AE132" s="16">
        <f t="shared" si="50"/>
        <v>0</v>
      </c>
      <c r="AF132" s="1">
        <f t="shared" si="51"/>
        <v>0</v>
      </c>
    </row>
    <row r="133" spans="1:32" x14ac:dyDescent="0.2">
      <c r="A133" s="1">
        <v>129</v>
      </c>
      <c r="B133" s="13" t="s">
        <v>54</v>
      </c>
      <c r="C133" s="13" t="s">
        <v>225</v>
      </c>
      <c r="D133" s="13" t="s">
        <v>225</v>
      </c>
      <c r="E133" s="13" t="s">
        <v>15</v>
      </c>
      <c r="F133" s="14">
        <v>9000500</v>
      </c>
      <c r="G133" s="15"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>
        <f t="shared" ref="T133:T138" si="52">H133*$F133</f>
        <v>0</v>
      </c>
      <c r="U133" s="2">
        <f t="shared" ref="U133:U138" si="53">I133*$F133</f>
        <v>0</v>
      </c>
      <c r="V133" s="2">
        <f t="shared" ref="V133:V138" si="54">J133*$F133</f>
        <v>0</v>
      </c>
      <c r="W133" s="2">
        <f t="shared" ref="W133:W138" si="55">K133*$F133</f>
        <v>0</v>
      </c>
      <c r="X133" s="2">
        <f t="shared" ref="X133:X138" si="56">L133*$F133</f>
        <v>0</v>
      </c>
      <c r="Y133" s="2">
        <f t="shared" ref="Y133:Y138" si="57">M133*$F133</f>
        <v>0</v>
      </c>
      <c r="Z133" s="2">
        <f t="shared" ref="Z133:Z138" si="58">N133*$F133</f>
        <v>0</v>
      </c>
      <c r="AA133" s="2">
        <f t="shared" ref="AA133:AA138" si="59">O133*$F133</f>
        <v>0</v>
      </c>
      <c r="AB133" s="2">
        <f t="shared" ref="AB133:AB138" si="60">P133*$F133</f>
        <v>0</v>
      </c>
      <c r="AC133" s="2">
        <f t="shared" ref="AC133:AC138" si="61">Q133*$F133</f>
        <v>0</v>
      </c>
      <c r="AD133" s="2">
        <f t="shared" ref="AD133:AD138" si="62">R133*$F133</f>
        <v>0</v>
      </c>
      <c r="AE133" s="16">
        <f t="shared" ref="AE133:AE138" si="63">S133*$F133</f>
        <v>0</v>
      </c>
      <c r="AF133" s="1">
        <f t="shared" ref="AF133:AF138" si="64">SUM(T133:AE133)</f>
        <v>0</v>
      </c>
    </row>
    <row r="134" spans="1:32" x14ac:dyDescent="0.2">
      <c r="A134" s="1">
        <v>130</v>
      </c>
      <c r="B134" s="13" t="s">
        <v>54</v>
      </c>
      <c r="C134" s="13" t="s">
        <v>226</v>
      </c>
      <c r="D134" s="13" t="s">
        <v>226</v>
      </c>
      <c r="E134" s="13" t="s">
        <v>15</v>
      </c>
      <c r="F134" s="14">
        <v>17080000</v>
      </c>
      <c r="G134" s="15"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>
        <f t="shared" si="52"/>
        <v>0</v>
      </c>
      <c r="U134" s="2">
        <f t="shared" si="53"/>
        <v>0</v>
      </c>
      <c r="V134" s="2">
        <f t="shared" si="54"/>
        <v>0</v>
      </c>
      <c r="W134" s="2">
        <f t="shared" si="55"/>
        <v>0</v>
      </c>
      <c r="X134" s="2">
        <f t="shared" si="56"/>
        <v>0</v>
      </c>
      <c r="Y134" s="2">
        <f t="shared" si="57"/>
        <v>0</v>
      </c>
      <c r="Z134" s="2">
        <f t="shared" si="58"/>
        <v>0</v>
      </c>
      <c r="AA134" s="2">
        <f t="shared" si="59"/>
        <v>0</v>
      </c>
      <c r="AB134" s="2">
        <f t="shared" si="60"/>
        <v>0</v>
      </c>
      <c r="AC134" s="2">
        <f t="shared" si="61"/>
        <v>0</v>
      </c>
      <c r="AD134" s="2">
        <f t="shared" si="62"/>
        <v>0</v>
      </c>
      <c r="AE134" s="16">
        <f t="shared" si="63"/>
        <v>0</v>
      </c>
      <c r="AF134" s="1">
        <f t="shared" si="64"/>
        <v>0</v>
      </c>
    </row>
    <row r="135" spans="1:32" x14ac:dyDescent="0.2">
      <c r="A135" s="1">
        <v>131</v>
      </c>
      <c r="B135" s="18" t="s">
        <v>227</v>
      </c>
      <c r="C135" s="18" t="s">
        <v>228</v>
      </c>
      <c r="D135" s="18" t="s">
        <v>228</v>
      </c>
      <c r="E135" s="13" t="s">
        <v>15</v>
      </c>
      <c r="F135" s="14">
        <v>576418274</v>
      </c>
      <c r="G135" s="15"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>
        <f t="shared" si="52"/>
        <v>0</v>
      </c>
      <c r="U135" s="2">
        <f t="shared" si="53"/>
        <v>0</v>
      </c>
      <c r="V135" s="2">
        <f t="shared" si="54"/>
        <v>0</v>
      </c>
      <c r="W135" s="2">
        <f t="shared" si="55"/>
        <v>0</v>
      </c>
      <c r="X135" s="2">
        <f t="shared" si="56"/>
        <v>0</v>
      </c>
      <c r="Y135" s="2">
        <f t="shared" si="57"/>
        <v>0</v>
      </c>
      <c r="Z135" s="2">
        <f t="shared" si="58"/>
        <v>0</v>
      </c>
      <c r="AA135" s="2">
        <f t="shared" si="59"/>
        <v>0</v>
      </c>
      <c r="AB135" s="2">
        <f t="shared" si="60"/>
        <v>0</v>
      </c>
      <c r="AC135" s="2">
        <f t="shared" si="61"/>
        <v>0</v>
      </c>
      <c r="AD135" s="2">
        <f t="shared" si="62"/>
        <v>0</v>
      </c>
      <c r="AE135" s="16">
        <f t="shared" si="63"/>
        <v>0</v>
      </c>
      <c r="AF135" s="1">
        <f t="shared" si="64"/>
        <v>0</v>
      </c>
    </row>
    <row r="136" spans="1:32" x14ac:dyDescent="0.2">
      <c r="A136" s="1">
        <v>132</v>
      </c>
      <c r="B136" s="18" t="s">
        <v>227</v>
      </c>
      <c r="C136" s="18" t="s">
        <v>229</v>
      </c>
      <c r="D136" s="18" t="s">
        <v>229</v>
      </c>
      <c r="E136" s="13" t="s">
        <v>15</v>
      </c>
      <c r="F136" s="14">
        <v>129705723</v>
      </c>
      <c r="G136" s="15"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>
        <f t="shared" si="52"/>
        <v>0</v>
      </c>
      <c r="U136" s="2">
        <f t="shared" si="53"/>
        <v>0</v>
      </c>
      <c r="V136" s="2">
        <f t="shared" si="54"/>
        <v>0</v>
      </c>
      <c r="W136" s="2">
        <f t="shared" si="55"/>
        <v>0</v>
      </c>
      <c r="X136" s="2">
        <f t="shared" si="56"/>
        <v>0</v>
      </c>
      <c r="Y136" s="2">
        <f t="shared" si="57"/>
        <v>0</v>
      </c>
      <c r="Z136" s="2">
        <f t="shared" si="58"/>
        <v>0</v>
      </c>
      <c r="AA136" s="2">
        <f t="shared" si="59"/>
        <v>0</v>
      </c>
      <c r="AB136" s="2">
        <f t="shared" si="60"/>
        <v>0</v>
      </c>
      <c r="AC136" s="2">
        <f t="shared" si="61"/>
        <v>0</v>
      </c>
      <c r="AD136" s="2">
        <f t="shared" si="62"/>
        <v>0</v>
      </c>
      <c r="AE136" s="16">
        <f t="shared" si="63"/>
        <v>0</v>
      </c>
      <c r="AF136" s="1">
        <f t="shared" si="64"/>
        <v>0</v>
      </c>
    </row>
    <row r="137" spans="1:32" x14ac:dyDescent="0.2">
      <c r="A137" s="1">
        <v>133</v>
      </c>
      <c r="B137" s="18" t="s">
        <v>227</v>
      </c>
      <c r="C137" s="18" t="s">
        <v>230</v>
      </c>
      <c r="D137" s="18" t="s">
        <v>230</v>
      </c>
      <c r="E137" s="13" t="s">
        <v>15</v>
      </c>
      <c r="F137" s="14">
        <v>632943331</v>
      </c>
      <c r="G137" s="15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">
        <f t="shared" si="52"/>
        <v>0</v>
      </c>
      <c r="U137" s="2">
        <f t="shared" si="53"/>
        <v>0</v>
      </c>
      <c r="V137" s="2">
        <f t="shared" si="54"/>
        <v>0</v>
      </c>
      <c r="W137" s="2">
        <f t="shared" si="55"/>
        <v>0</v>
      </c>
      <c r="X137" s="2">
        <f t="shared" si="56"/>
        <v>0</v>
      </c>
      <c r="Y137" s="2">
        <f t="shared" si="57"/>
        <v>0</v>
      </c>
      <c r="Z137" s="2">
        <f t="shared" si="58"/>
        <v>0</v>
      </c>
      <c r="AA137" s="2">
        <f t="shared" si="59"/>
        <v>0</v>
      </c>
      <c r="AB137" s="2">
        <f t="shared" si="60"/>
        <v>0</v>
      </c>
      <c r="AC137" s="2">
        <f t="shared" si="61"/>
        <v>0</v>
      </c>
      <c r="AD137" s="2">
        <f t="shared" si="62"/>
        <v>0</v>
      </c>
      <c r="AE137" s="16">
        <f t="shared" si="63"/>
        <v>0</v>
      </c>
      <c r="AF137" s="1">
        <f t="shared" si="64"/>
        <v>0</v>
      </c>
    </row>
    <row r="138" spans="1:32" x14ac:dyDescent="0.2">
      <c r="A138" s="1">
        <v>134</v>
      </c>
      <c r="B138" s="18" t="s">
        <v>227</v>
      </c>
      <c r="C138" s="18" t="s">
        <v>231</v>
      </c>
      <c r="D138" s="18" t="s">
        <v>231</v>
      </c>
      <c r="E138" s="13" t="s">
        <v>15</v>
      </c>
      <c r="F138" s="14">
        <v>45030686</v>
      </c>
      <c r="G138" s="15"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">
        <f t="shared" si="52"/>
        <v>0</v>
      </c>
      <c r="U138" s="2">
        <f t="shared" si="53"/>
        <v>0</v>
      </c>
      <c r="V138" s="2">
        <f t="shared" si="54"/>
        <v>0</v>
      </c>
      <c r="W138" s="2">
        <f t="shared" si="55"/>
        <v>0</v>
      </c>
      <c r="X138" s="2">
        <f t="shared" si="56"/>
        <v>0</v>
      </c>
      <c r="Y138" s="2">
        <f t="shared" si="57"/>
        <v>0</v>
      </c>
      <c r="Z138" s="2">
        <f t="shared" si="58"/>
        <v>0</v>
      </c>
      <c r="AA138" s="2">
        <f t="shared" si="59"/>
        <v>0</v>
      </c>
      <c r="AB138" s="2">
        <f t="shared" si="60"/>
        <v>0</v>
      </c>
      <c r="AC138" s="2">
        <f t="shared" si="61"/>
        <v>0</v>
      </c>
      <c r="AD138" s="2">
        <f t="shared" si="62"/>
        <v>0</v>
      </c>
      <c r="AE138" s="16">
        <f t="shared" si="63"/>
        <v>0</v>
      </c>
      <c r="AF138" s="1">
        <f t="shared" si="64"/>
        <v>0</v>
      </c>
    </row>
    <row r="139" spans="1:32" x14ac:dyDescent="0.2">
      <c r="AF139" s="1">
        <f>SUM(AF5:AF138)</f>
        <v>4728914728</v>
      </c>
    </row>
    <row r="140" spans="1:32" x14ac:dyDescent="0.2">
      <c r="AF140" s="7"/>
    </row>
    <row r="142" spans="1:32" x14ac:dyDescent="0.2">
      <c r="A142" s="24"/>
      <c r="B142" s="24"/>
      <c r="C142" s="24"/>
      <c r="D142" s="24"/>
      <c r="E142" s="24"/>
      <c r="F142" s="38" t="s">
        <v>81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9" t="s">
        <v>82</v>
      </c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40" t="s">
        <v>83</v>
      </c>
    </row>
    <row r="143" spans="1:32" x14ac:dyDescent="0.2">
      <c r="A143" s="24"/>
      <c r="B143" s="24"/>
      <c r="C143" s="24"/>
      <c r="D143" s="24"/>
      <c r="E143" s="24"/>
      <c r="F143" s="24" t="s">
        <v>232</v>
      </c>
      <c r="G143" s="24" t="s">
        <v>233</v>
      </c>
      <c r="H143" s="24" t="s">
        <v>234</v>
      </c>
      <c r="I143" s="24" t="s">
        <v>235</v>
      </c>
      <c r="J143" s="24" t="s">
        <v>236</v>
      </c>
      <c r="K143" s="24" t="s">
        <v>237</v>
      </c>
      <c r="L143" s="24" t="s">
        <v>238</v>
      </c>
      <c r="M143" s="24" t="s">
        <v>239</v>
      </c>
      <c r="N143" s="24" t="s">
        <v>240</v>
      </c>
      <c r="O143" s="24" t="s">
        <v>241</v>
      </c>
      <c r="P143" s="24" t="s">
        <v>242</v>
      </c>
      <c r="Q143" s="24" t="s">
        <v>243</v>
      </c>
      <c r="R143" s="41" t="s">
        <v>90</v>
      </c>
      <c r="S143" s="41" t="s">
        <v>91</v>
      </c>
      <c r="T143" s="41" t="s">
        <v>92</v>
      </c>
      <c r="U143" s="41" t="s">
        <v>93</v>
      </c>
      <c r="V143" s="41" t="s">
        <v>94</v>
      </c>
      <c r="W143" s="41" t="s">
        <v>95</v>
      </c>
      <c r="X143" s="41" t="s">
        <v>96</v>
      </c>
      <c r="Y143" s="41" t="s">
        <v>97</v>
      </c>
      <c r="Z143" s="41" t="s">
        <v>98</v>
      </c>
      <c r="AA143" s="41" t="s">
        <v>99</v>
      </c>
      <c r="AB143" s="41" t="s">
        <v>100</v>
      </c>
      <c r="AC143" s="41" t="s">
        <v>101</v>
      </c>
      <c r="AD143" s="40"/>
    </row>
    <row r="144" spans="1:32" ht="16" customHeight="1" x14ac:dyDescent="0.2">
      <c r="A144" s="24">
        <v>1</v>
      </c>
      <c r="B144" s="24" t="s">
        <v>244</v>
      </c>
      <c r="C144" s="30" t="s">
        <v>245</v>
      </c>
      <c r="D144" s="31" t="s">
        <v>246</v>
      </c>
      <c r="E144" s="25">
        <v>1</v>
      </c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6">
        <f>F144*'Jasa EID'!F4</f>
        <v>0</v>
      </c>
      <c r="S144" s="26">
        <f>G144*'Jasa EID'!G4</f>
        <v>0</v>
      </c>
      <c r="T144" s="26">
        <f>H144*'Jasa EID'!H4</f>
        <v>0</v>
      </c>
      <c r="U144" s="26">
        <f>I144*'Jasa EID'!I4</f>
        <v>0</v>
      </c>
      <c r="V144" s="26">
        <f>J144*'Jasa EID'!J4</f>
        <v>0</v>
      </c>
      <c r="W144" s="26">
        <f>K144*'Jasa EID'!K4</f>
        <v>0</v>
      </c>
      <c r="X144" s="26">
        <f>L144*'Jasa EID'!L4</f>
        <v>0</v>
      </c>
      <c r="Y144" s="26">
        <f>M144*'Jasa EID'!M4</f>
        <v>0</v>
      </c>
      <c r="Z144" s="26">
        <f>N144*'Jasa EID'!N4</f>
        <v>0</v>
      </c>
      <c r="AA144" s="26">
        <f>O144*'Jasa EID'!O4</f>
        <v>0</v>
      </c>
      <c r="AB144" s="26">
        <f>P144*'Jasa EID'!P4</f>
        <v>0</v>
      </c>
      <c r="AC144" s="26">
        <f>Q144*'Jasa EID'!Q4</f>
        <v>0</v>
      </c>
      <c r="AD144" s="26">
        <f t="shared" ref="AD144:AD158" si="65">SUM(R144:AC144)</f>
        <v>0</v>
      </c>
    </row>
    <row r="145" spans="1:30" ht="19" customHeight="1" x14ac:dyDescent="0.2">
      <c r="A145" s="24">
        <v>2</v>
      </c>
      <c r="B145" s="24" t="s">
        <v>244</v>
      </c>
      <c r="C145" s="30" t="s">
        <v>247</v>
      </c>
      <c r="D145" s="31" t="s">
        <v>246</v>
      </c>
      <c r="E145" s="25">
        <v>1</v>
      </c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6">
        <f>F145*'Jasa EID'!F5</f>
        <v>0</v>
      </c>
      <c r="S145" s="26">
        <f>G145*'Jasa EID'!G5</f>
        <v>0</v>
      </c>
      <c r="T145" s="26">
        <f>H145*'Jasa EID'!H5</f>
        <v>0</v>
      </c>
      <c r="U145" s="26">
        <f>I145*'Jasa EID'!I5</f>
        <v>0</v>
      </c>
      <c r="V145" s="26">
        <f>J145*'Jasa EID'!J5</f>
        <v>0</v>
      </c>
      <c r="W145" s="26">
        <f>K145*'Jasa EID'!K5</f>
        <v>0</v>
      </c>
      <c r="X145" s="26">
        <f>L145*'Jasa EID'!L5</f>
        <v>0</v>
      </c>
      <c r="Y145" s="26">
        <f>M145*'Jasa EID'!M5</f>
        <v>0</v>
      </c>
      <c r="Z145" s="26">
        <f>N145*'Jasa EID'!N5</f>
        <v>0</v>
      </c>
      <c r="AA145" s="26">
        <f>O145*'Jasa EID'!O5</f>
        <v>0</v>
      </c>
      <c r="AB145" s="26">
        <f>P145*'Jasa EID'!P5</f>
        <v>0</v>
      </c>
      <c r="AC145" s="26">
        <f>Q145*'Jasa EID'!Q5</f>
        <v>0</v>
      </c>
      <c r="AD145" s="26">
        <f t="shared" si="65"/>
        <v>0</v>
      </c>
    </row>
    <row r="146" spans="1:30" x14ac:dyDescent="0.2">
      <c r="A146" s="24">
        <v>3</v>
      </c>
      <c r="B146" s="24" t="s">
        <v>244</v>
      </c>
      <c r="C146" s="24" t="s">
        <v>248</v>
      </c>
      <c r="D146" s="31" t="s">
        <v>246</v>
      </c>
      <c r="E146" s="25">
        <v>1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6">
        <f>F146*'Jasa EID'!F6</f>
        <v>0</v>
      </c>
      <c r="S146" s="26">
        <f>G146*'Jasa EID'!G6</f>
        <v>0</v>
      </c>
      <c r="T146" s="26">
        <f>H146*'Jasa EID'!H6</f>
        <v>0</v>
      </c>
      <c r="U146" s="26">
        <f>I146*'Jasa EID'!I6</f>
        <v>0</v>
      </c>
      <c r="V146" s="26">
        <f>J146*'Jasa EID'!J6</f>
        <v>0</v>
      </c>
      <c r="W146" s="26">
        <f>K146*'Jasa EID'!K6</f>
        <v>0</v>
      </c>
      <c r="X146" s="26">
        <f>L146*'Jasa EID'!L6</f>
        <v>0</v>
      </c>
      <c r="Y146" s="26">
        <f>M146*'Jasa EID'!M6</f>
        <v>0</v>
      </c>
      <c r="Z146" s="26">
        <f>N146*'Jasa EID'!N6</f>
        <v>0</v>
      </c>
      <c r="AA146" s="26">
        <f>O146*'Jasa EID'!O6</f>
        <v>0</v>
      </c>
      <c r="AB146" s="26">
        <f>P146*'Jasa EID'!P6</f>
        <v>0</v>
      </c>
      <c r="AC146" s="26">
        <f>Q146*'Jasa EID'!Q6</f>
        <v>0</v>
      </c>
      <c r="AD146" s="26">
        <f t="shared" si="65"/>
        <v>0</v>
      </c>
    </row>
    <row r="147" spans="1:30" x14ac:dyDescent="0.2">
      <c r="A147" s="24">
        <v>4</v>
      </c>
      <c r="B147" s="24" t="s">
        <v>244</v>
      </c>
      <c r="C147" s="24" t="s">
        <v>249</v>
      </c>
      <c r="D147" s="31" t="s">
        <v>246</v>
      </c>
      <c r="E147" s="25">
        <v>1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6">
        <f>F147*'Jasa EID'!F7</f>
        <v>0</v>
      </c>
      <c r="S147" s="26">
        <f>G147*'Jasa EID'!G7</f>
        <v>0</v>
      </c>
      <c r="T147" s="26">
        <f>H147*'Jasa EID'!H7</f>
        <v>0</v>
      </c>
      <c r="U147" s="26">
        <f>I147*'Jasa EID'!I7</f>
        <v>0</v>
      </c>
      <c r="V147" s="26">
        <f>J147*'Jasa EID'!J7</f>
        <v>0</v>
      </c>
      <c r="W147" s="26">
        <f>K147*'Jasa EID'!K7</f>
        <v>0</v>
      </c>
      <c r="X147" s="26">
        <f>L147*'Jasa EID'!L7</f>
        <v>0</v>
      </c>
      <c r="Y147" s="26">
        <f>M147*'Jasa EID'!M7</f>
        <v>0</v>
      </c>
      <c r="Z147" s="26">
        <f>N147*'Jasa EID'!N7</f>
        <v>0</v>
      </c>
      <c r="AA147" s="26">
        <f>O147*'Jasa EID'!O7</f>
        <v>0</v>
      </c>
      <c r="AB147" s="26">
        <f>P147*'Jasa EID'!P7</f>
        <v>0</v>
      </c>
      <c r="AC147" s="26">
        <f>Q147*'Jasa EID'!Q7</f>
        <v>0</v>
      </c>
      <c r="AD147" s="26">
        <f t="shared" si="65"/>
        <v>0</v>
      </c>
    </row>
    <row r="148" spans="1:30" x14ac:dyDescent="0.2">
      <c r="A148" s="24">
        <v>5</v>
      </c>
      <c r="B148" s="24" t="s">
        <v>244</v>
      </c>
      <c r="C148" s="24" t="s">
        <v>250</v>
      </c>
      <c r="D148" s="31" t="s">
        <v>246</v>
      </c>
      <c r="E148" s="25">
        <v>1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6">
        <f>F148*'Jasa EID'!F8</f>
        <v>0</v>
      </c>
      <c r="S148" s="26">
        <f>G148*'Jasa EID'!G8</f>
        <v>0</v>
      </c>
      <c r="T148" s="26">
        <f>H148*'Jasa EID'!H8</f>
        <v>0</v>
      </c>
      <c r="U148" s="26">
        <f>I148*'Jasa EID'!I8</f>
        <v>0</v>
      </c>
      <c r="V148" s="26">
        <f>J148*'Jasa EID'!J8</f>
        <v>0</v>
      </c>
      <c r="W148" s="26">
        <f>K148*'Jasa EID'!K8</f>
        <v>0</v>
      </c>
      <c r="X148" s="26">
        <f>L148*'Jasa EID'!L8</f>
        <v>0</v>
      </c>
      <c r="Y148" s="26">
        <f>M148*'Jasa EID'!M8</f>
        <v>0</v>
      </c>
      <c r="Z148" s="26">
        <f>N148*'Jasa EID'!N8</f>
        <v>0</v>
      </c>
      <c r="AA148" s="26">
        <f>O148*'Jasa EID'!O8</f>
        <v>0</v>
      </c>
      <c r="AB148" s="26">
        <f>P148*'Jasa EID'!P8</f>
        <v>0</v>
      </c>
      <c r="AC148" s="26">
        <f>Q148*'Jasa EID'!Q8</f>
        <v>0</v>
      </c>
      <c r="AD148" s="26">
        <f t="shared" si="65"/>
        <v>0</v>
      </c>
    </row>
    <row r="149" spans="1:30" x14ac:dyDescent="0.2">
      <c r="A149" s="24">
        <v>6</v>
      </c>
      <c r="B149" s="24" t="s">
        <v>62</v>
      </c>
      <c r="C149" s="33" t="s">
        <v>63</v>
      </c>
      <c r="D149" s="31" t="s">
        <v>246</v>
      </c>
      <c r="E149" s="25">
        <v>1</v>
      </c>
      <c r="F149" s="24">
        <v>20</v>
      </c>
      <c r="G149" s="24">
        <v>4</v>
      </c>
      <c r="H149" s="24">
        <v>23</v>
      </c>
      <c r="I149" s="24"/>
      <c r="J149" s="24"/>
      <c r="K149" s="24"/>
      <c r="L149" s="24"/>
      <c r="M149" s="24"/>
      <c r="N149" s="24">
        <v>4</v>
      </c>
      <c r="O149" s="24"/>
      <c r="P149" s="24"/>
      <c r="Q149" s="24"/>
      <c r="R149" s="26">
        <f>F149*'Jasa EID'!F9</f>
        <v>669731920</v>
      </c>
      <c r="S149" s="26">
        <f>G149*'Jasa EID'!G9</f>
        <v>129921024</v>
      </c>
      <c r="T149" s="26">
        <f>H149*'Jasa EID'!H9</f>
        <v>891129388</v>
      </c>
      <c r="U149" s="26">
        <f>I149*'Jasa EID'!I9</f>
        <v>0</v>
      </c>
      <c r="V149" s="26">
        <f>J149*'Jasa EID'!J9</f>
        <v>0</v>
      </c>
      <c r="W149" s="26">
        <f>K149*'Jasa EID'!K9</f>
        <v>0</v>
      </c>
      <c r="X149" s="26">
        <f>L149*'Jasa EID'!L9</f>
        <v>0</v>
      </c>
      <c r="Y149" s="26">
        <f>M149*'Jasa EID'!M9</f>
        <v>0</v>
      </c>
      <c r="Z149" s="26">
        <f>N149*'Jasa EID'!N9</f>
        <v>128082544</v>
      </c>
      <c r="AA149" s="26">
        <f>O149*'Jasa EID'!O9</f>
        <v>0</v>
      </c>
      <c r="AB149" s="26">
        <f>P149*'Jasa EID'!P9</f>
        <v>0</v>
      </c>
      <c r="AC149" s="26">
        <f>Q149*'Jasa EID'!Q9</f>
        <v>0</v>
      </c>
      <c r="AD149" s="26">
        <f t="shared" si="65"/>
        <v>1818864876</v>
      </c>
    </row>
    <row r="150" spans="1:30" x14ac:dyDescent="0.2">
      <c r="A150" s="24">
        <v>7</v>
      </c>
      <c r="B150" s="24" t="s">
        <v>62</v>
      </c>
      <c r="C150" s="33" t="s">
        <v>66</v>
      </c>
      <c r="D150" s="31" t="s">
        <v>246</v>
      </c>
      <c r="E150" s="25">
        <v>1</v>
      </c>
      <c r="F150" s="24">
        <v>5</v>
      </c>
      <c r="G150" s="24">
        <v>5</v>
      </c>
      <c r="H150" s="24">
        <v>10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6">
        <f>F150*'Jasa EID'!F10</f>
        <v>173193915</v>
      </c>
      <c r="S150" s="26">
        <f>G150*'Jasa EID'!G10</f>
        <v>167989085</v>
      </c>
      <c r="T150" s="26">
        <f>H150*'Jasa EID'!H10</f>
        <v>400778620</v>
      </c>
      <c r="U150" s="26">
        <f>I150*'Jasa EID'!I10</f>
        <v>0</v>
      </c>
      <c r="V150" s="26">
        <f>J150*'Jasa EID'!J10</f>
        <v>0</v>
      </c>
      <c r="W150" s="26">
        <f>K150*'Jasa EID'!K10</f>
        <v>0</v>
      </c>
      <c r="X150" s="26">
        <f>L150*'Jasa EID'!L10</f>
        <v>0</v>
      </c>
      <c r="Y150" s="26">
        <f>M150*'Jasa EID'!M10</f>
        <v>0</v>
      </c>
      <c r="Z150" s="26">
        <f>N150*'Jasa EID'!N10</f>
        <v>0</v>
      </c>
      <c r="AA150" s="26">
        <f>O150*'Jasa EID'!O10</f>
        <v>0</v>
      </c>
      <c r="AB150" s="26">
        <f>P150*'Jasa EID'!P10</f>
        <v>0</v>
      </c>
      <c r="AC150" s="26">
        <f>Q150*'Jasa EID'!Q10</f>
        <v>0</v>
      </c>
      <c r="AD150" s="26">
        <f t="shared" si="65"/>
        <v>741961620</v>
      </c>
    </row>
    <row r="151" spans="1:30" x14ac:dyDescent="0.2">
      <c r="A151" s="24">
        <v>8</v>
      </c>
      <c r="B151" s="24" t="s">
        <v>102</v>
      </c>
      <c r="C151" s="24" t="s">
        <v>251</v>
      </c>
      <c r="D151" s="31" t="s">
        <v>246</v>
      </c>
      <c r="E151" s="25">
        <v>1</v>
      </c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6">
        <f>F151*'Jasa EID'!F11</f>
        <v>0</v>
      </c>
      <c r="S151" s="26">
        <f>G151*'Jasa EID'!G11</f>
        <v>0</v>
      </c>
      <c r="T151" s="26">
        <f>H151*'Jasa EID'!H11</f>
        <v>0</v>
      </c>
      <c r="U151" s="26">
        <f>I151*'Jasa EID'!I11</f>
        <v>0</v>
      </c>
      <c r="V151" s="26">
        <f>J151*'Jasa EID'!J11</f>
        <v>0</v>
      </c>
      <c r="W151" s="26">
        <f>K151*'Jasa EID'!K11</f>
        <v>0</v>
      </c>
      <c r="X151" s="26">
        <f>L151*'Jasa EID'!L11</f>
        <v>0</v>
      </c>
      <c r="Y151" s="26">
        <f>M151*'Jasa EID'!M11</f>
        <v>0</v>
      </c>
      <c r="Z151" s="26">
        <f>N151*'Jasa EID'!N11</f>
        <v>0</v>
      </c>
      <c r="AA151" s="26">
        <f>O151*'Jasa EID'!O11</f>
        <v>0</v>
      </c>
      <c r="AB151" s="26">
        <f>P151*'Jasa EID'!P11</f>
        <v>0</v>
      </c>
      <c r="AC151" s="26">
        <f>Q151*'Jasa EID'!Q11</f>
        <v>0</v>
      </c>
      <c r="AD151" s="26">
        <f t="shared" si="65"/>
        <v>0</v>
      </c>
    </row>
    <row r="152" spans="1:30" x14ac:dyDescent="0.2">
      <c r="A152" s="24">
        <v>9</v>
      </c>
      <c r="B152" s="24" t="s">
        <v>102</v>
      </c>
      <c r="C152" s="24" t="s">
        <v>252</v>
      </c>
      <c r="D152" s="31" t="s">
        <v>246</v>
      </c>
      <c r="E152" s="25">
        <v>1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6">
        <f>F152*'Jasa EID'!F12</f>
        <v>0</v>
      </c>
      <c r="S152" s="26">
        <f>G152*'Jasa EID'!G12</f>
        <v>0</v>
      </c>
      <c r="T152" s="26">
        <f>H152*'Jasa EID'!H12</f>
        <v>0</v>
      </c>
      <c r="U152" s="26">
        <f>I152*'Jasa EID'!I12</f>
        <v>0</v>
      </c>
      <c r="V152" s="26">
        <f>J152*'Jasa EID'!J12</f>
        <v>0</v>
      </c>
      <c r="W152" s="26">
        <f>K152*'Jasa EID'!K12</f>
        <v>0</v>
      </c>
      <c r="X152" s="26">
        <f>L152*'Jasa EID'!L12</f>
        <v>0</v>
      </c>
      <c r="Y152" s="26">
        <f>M152*'Jasa EID'!M12</f>
        <v>0</v>
      </c>
      <c r="Z152" s="26">
        <f>N152*'Jasa EID'!N12</f>
        <v>0</v>
      </c>
      <c r="AA152" s="26">
        <f>O152*'Jasa EID'!O12</f>
        <v>0</v>
      </c>
      <c r="AB152" s="26">
        <f>P152*'Jasa EID'!P12</f>
        <v>0</v>
      </c>
      <c r="AC152" s="26">
        <f>Q152*'Jasa EID'!Q12</f>
        <v>0</v>
      </c>
      <c r="AD152" s="26">
        <f t="shared" si="65"/>
        <v>0</v>
      </c>
    </row>
    <row r="153" spans="1:30" x14ac:dyDescent="0.2">
      <c r="A153" s="24">
        <v>10</v>
      </c>
      <c r="B153" s="24" t="s">
        <v>102</v>
      </c>
      <c r="C153" s="24" t="s">
        <v>253</v>
      </c>
      <c r="D153" s="31" t="s">
        <v>246</v>
      </c>
      <c r="E153" s="25">
        <v>1</v>
      </c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6">
        <f>F153*'Jasa EID'!F13</f>
        <v>0</v>
      </c>
      <c r="S153" s="26">
        <f>G153*'Jasa EID'!G13</f>
        <v>0</v>
      </c>
      <c r="T153" s="26">
        <f>H153*'Jasa EID'!H13</f>
        <v>0</v>
      </c>
      <c r="U153" s="26">
        <f>I153*'Jasa EID'!I13</f>
        <v>0</v>
      </c>
      <c r="V153" s="26">
        <f>J153*'Jasa EID'!J13</f>
        <v>0</v>
      </c>
      <c r="W153" s="26">
        <f>K153*'Jasa EID'!K13</f>
        <v>0</v>
      </c>
      <c r="X153" s="26">
        <f>L153*'Jasa EID'!L13</f>
        <v>0</v>
      </c>
      <c r="Y153" s="26">
        <f>M153*'Jasa EID'!M13</f>
        <v>0</v>
      </c>
      <c r="Z153" s="26">
        <f>N153*'Jasa EID'!N13</f>
        <v>0</v>
      </c>
      <c r="AA153" s="26">
        <f>O153*'Jasa EID'!O13</f>
        <v>0</v>
      </c>
      <c r="AB153" s="26">
        <f>P153*'Jasa EID'!P13</f>
        <v>0</v>
      </c>
      <c r="AC153" s="26">
        <f>Q153*'Jasa EID'!Q13</f>
        <v>0</v>
      </c>
      <c r="AD153" s="26">
        <f t="shared" si="65"/>
        <v>0</v>
      </c>
    </row>
    <row r="154" spans="1:30" x14ac:dyDescent="0.2">
      <c r="A154" s="24">
        <v>11</v>
      </c>
      <c r="B154" s="24" t="s">
        <v>67</v>
      </c>
      <c r="C154" s="34" t="s">
        <v>254</v>
      </c>
      <c r="D154" s="31" t="s">
        <v>255</v>
      </c>
      <c r="E154" s="25">
        <v>1</v>
      </c>
      <c r="F154" s="24">
        <v>20</v>
      </c>
      <c r="G154" s="24">
        <v>24</v>
      </c>
      <c r="H154" s="24">
        <v>35</v>
      </c>
      <c r="I154" s="24"/>
      <c r="J154" s="24"/>
      <c r="K154" s="24"/>
      <c r="L154" s="24"/>
      <c r="M154" s="24"/>
      <c r="N154" s="24">
        <v>6</v>
      </c>
      <c r="O154" s="24"/>
      <c r="P154" s="24"/>
      <c r="Q154" s="24"/>
      <c r="R154" s="26">
        <f>F154*'Jasa EID'!F14</f>
        <v>270000000</v>
      </c>
      <c r="S154" s="26">
        <f>G154*'Jasa EID'!G14</f>
        <v>327600000</v>
      </c>
      <c r="T154" s="26">
        <f>H154*'Jasa EID'!H14</f>
        <v>477750000</v>
      </c>
      <c r="U154" s="26">
        <f>I154*'Jasa EID'!I14</f>
        <v>0</v>
      </c>
      <c r="V154" s="26">
        <f>J154*'Jasa EID'!J14</f>
        <v>0</v>
      </c>
      <c r="W154" s="26">
        <f>K154*'Jasa EID'!K14</f>
        <v>0</v>
      </c>
      <c r="X154" s="26">
        <f>L154*'Jasa EID'!L14</f>
        <v>0</v>
      </c>
      <c r="Y154" s="26">
        <f>M154*'Jasa EID'!M14</f>
        <v>0</v>
      </c>
      <c r="Z154" s="26">
        <f>N154*'Jasa EID'!N14</f>
        <v>81900000</v>
      </c>
      <c r="AA154" s="26">
        <f>O154*'Jasa EID'!O14</f>
        <v>0</v>
      </c>
      <c r="AB154" s="26">
        <f>P154*'Jasa EID'!P14</f>
        <v>0</v>
      </c>
      <c r="AC154" s="26">
        <f>Q154*'Jasa EID'!Q14</f>
        <v>0</v>
      </c>
      <c r="AD154" s="26">
        <f t="shared" si="65"/>
        <v>1157250000</v>
      </c>
    </row>
    <row r="155" spans="1:30" x14ac:dyDescent="0.2">
      <c r="A155" s="24">
        <v>12</v>
      </c>
      <c r="B155" s="24" t="s">
        <v>102</v>
      </c>
      <c r="C155" s="34" t="s">
        <v>256</v>
      </c>
      <c r="D155" s="36" t="s">
        <v>72</v>
      </c>
      <c r="E155" s="25">
        <v>1</v>
      </c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6">
        <f>F155*'Jasa EID'!F15</f>
        <v>0</v>
      </c>
      <c r="S155" s="26">
        <f>G155*'Jasa EID'!G15</f>
        <v>0</v>
      </c>
      <c r="T155" s="26">
        <f>H155*'Jasa EID'!H15</f>
        <v>0</v>
      </c>
      <c r="U155" s="26">
        <f>I155*'Jasa EID'!I15</f>
        <v>0</v>
      </c>
      <c r="V155" s="26">
        <f>J155*'Jasa EID'!J15</f>
        <v>0</v>
      </c>
      <c r="W155" s="26">
        <f>K155*'Jasa EID'!K15</f>
        <v>0</v>
      </c>
      <c r="X155" s="26">
        <f>L155*'Jasa EID'!L15</f>
        <v>0</v>
      </c>
      <c r="Y155" s="26">
        <f>M155*'Jasa EID'!M15</f>
        <v>0</v>
      </c>
      <c r="Z155" s="26">
        <f>N155*'Jasa EID'!N15</f>
        <v>0</v>
      </c>
      <c r="AA155" s="26">
        <f>O155*'Jasa EID'!O15</f>
        <v>0</v>
      </c>
      <c r="AB155" s="26">
        <f>P155*'Jasa EID'!P15</f>
        <v>0</v>
      </c>
      <c r="AC155" s="26">
        <f>Q155*'Jasa EID'!Q15</f>
        <v>0</v>
      </c>
      <c r="AD155" s="26">
        <f t="shared" si="65"/>
        <v>0</v>
      </c>
    </row>
    <row r="156" spans="1:30" x14ac:dyDescent="0.2">
      <c r="A156" s="24">
        <v>13</v>
      </c>
      <c r="B156" s="24" t="s">
        <v>102</v>
      </c>
      <c r="C156" s="34" t="s">
        <v>257</v>
      </c>
      <c r="D156" s="36" t="s">
        <v>72</v>
      </c>
      <c r="E156" s="25">
        <v>1</v>
      </c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6">
        <f>F156*'Jasa EID'!F16</f>
        <v>0</v>
      </c>
      <c r="S156" s="26">
        <f>G156*'Jasa EID'!G16</f>
        <v>0</v>
      </c>
      <c r="T156" s="26">
        <f>H156*'Jasa EID'!H16</f>
        <v>0</v>
      </c>
      <c r="U156" s="26">
        <f>I156*'Jasa EID'!I16</f>
        <v>0</v>
      </c>
      <c r="V156" s="26">
        <f>J156*'Jasa EID'!J16</f>
        <v>0</v>
      </c>
      <c r="W156" s="26">
        <f>K156*'Jasa EID'!K16</f>
        <v>0</v>
      </c>
      <c r="X156" s="26">
        <f>L156*'Jasa EID'!L16</f>
        <v>0</v>
      </c>
      <c r="Y156" s="26">
        <f>M156*'Jasa EID'!M16</f>
        <v>0</v>
      </c>
      <c r="Z156" s="26">
        <f>N156*'Jasa EID'!N16</f>
        <v>0</v>
      </c>
      <c r="AA156" s="26">
        <f>O156*'Jasa EID'!O16</f>
        <v>0</v>
      </c>
      <c r="AB156" s="26">
        <f>P156*'Jasa EID'!P16</f>
        <v>0</v>
      </c>
      <c r="AC156" s="26">
        <f>Q156*'Jasa EID'!Q16</f>
        <v>0</v>
      </c>
      <c r="AD156" s="26">
        <f t="shared" si="65"/>
        <v>0</v>
      </c>
    </row>
    <row r="157" spans="1:30" x14ac:dyDescent="0.2">
      <c r="A157" s="24">
        <v>14</v>
      </c>
      <c r="B157" s="24" t="s">
        <v>70</v>
      </c>
      <c r="C157" s="24" t="s">
        <v>71</v>
      </c>
      <c r="D157" s="24" t="s">
        <v>246</v>
      </c>
      <c r="E157" s="25">
        <v>1</v>
      </c>
      <c r="F157" s="24">
        <v>5</v>
      </c>
      <c r="G157" s="24">
        <v>24</v>
      </c>
      <c r="H157" s="24">
        <v>36</v>
      </c>
      <c r="I157" s="24"/>
      <c r="J157" s="24"/>
      <c r="K157" s="24"/>
      <c r="L157" s="24"/>
      <c r="M157" s="24"/>
      <c r="N157" s="24">
        <v>17</v>
      </c>
      <c r="O157" s="24"/>
      <c r="P157" s="24"/>
      <c r="Q157" s="24"/>
      <c r="R157" s="26">
        <f>F157*'Jasa EID'!F17</f>
        <v>83716495</v>
      </c>
      <c r="S157" s="26">
        <f>G157*'Jasa EID'!G17</f>
        <v>392191176</v>
      </c>
      <c r="T157" s="26">
        <f>H157*'Jasa EID'!H17</f>
        <v>697405644</v>
      </c>
      <c r="U157" s="26">
        <f>I157*'Jasa EID'!I17</f>
        <v>0</v>
      </c>
      <c r="V157" s="26">
        <f>J157*'Jasa EID'!J17</f>
        <v>0</v>
      </c>
      <c r="W157" s="26">
        <f>K157*'Jasa EID'!K17</f>
        <v>0</v>
      </c>
      <c r="X157" s="26">
        <f>L157*'Jasa EID'!L17</f>
        <v>0</v>
      </c>
      <c r="Y157" s="26">
        <f>M157*'Jasa EID'!M17</f>
        <v>0</v>
      </c>
      <c r="Z157" s="26">
        <f>N157*'Jasa EID'!N17</f>
        <v>272175423</v>
      </c>
      <c r="AA157" s="26">
        <f>O157*'Jasa EID'!O17</f>
        <v>0</v>
      </c>
      <c r="AB157" s="26">
        <f>P157*'Jasa EID'!P17</f>
        <v>0</v>
      </c>
      <c r="AC157" s="26">
        <f>Q157*'Jasa EID'!Q17</f>
        <v>0</v>
      </c>
      <c r="AD157" s="26">
        <f t="shared" si="65"/>
        <v>1445488738</v>
      </c>
    </row>
    <row r="158" spans="1:30" x14ac:dyDescent="0.2">
      <c r="A158" s="24">
        <v>15</v>
      </c>
      <c r="B158" s="24" t="s">
        <v>70</v>
      </c>
      <c r="C158" s="24" t="s">
        <v>73</v>
      </c>
      <c r="D158" s="24" t="s">
        <v>246</v>
      </c>
      <c r="E158" s="25">
        <v>1</v>
      </c>
      <c r="F158" s="24"/>
      <c r="G158" s="24"/>
      <c r="H158" s="24">
        <v>7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6">
        <f>F158*'Jasa EID'!F18</f>
        <v>0</v>
      </c>
      <c r="S158" s="26">
        <f>G158*'Jasa EID'!G18</f>
        <v>0</v>
      </c>
      <c r="T158" s="26">
        <f>H158*'Jasa EID'!H18</f>
        <v>140272524</v>
      </c>
      <c r="U158" s="26">
        <f>I158*'Jasa EID'!I18</f>
        <v>0</v>
      </c>
      <c r="V158" s="26">
        <f>J158*'Jasa EID'!J18</f>
        <v>0</v>
      </c>
      <c r="W158" s="26">
        <f>K158*'Jasa EID'!K18</f>
        <v>0</v>
      </c>
      <c r="X158" s="26">
        <f>L158*'Jasa EID'!L18</f>
        <v>0</v>
      </c>
      <c r="Y158" s="26">
        <f>M158*'Jasa EID'!M18</f>
        <v>0</v>
      </c>
      <c r="Z158" s="26">
        <f>N158*'Jasa EID'!N18</f>
        <v>0</v>
      </c>
      <c r="AA158" s="26">
        <f>O158*'Jasa EID'!O18</f>
        <v>0</v>
      </c>
      <c r="AB158" s="26">
        <f>P158*'Jasa EID'!P18</f>
        <v>0</v>
      </c>
      <c r="AC158" s="26">
        <f>Q158*'Jasa EID'!Q18</f>
        <v>0</v>
      </c>
      <c r="AD158" s="26">
        <f t="shared" si="65"/>
        <v>140272524</v>
      </c>
    </row>
  </sheetData>
  <mergeCells count="6">
    <mergeCell ref="H3:S3"/>
    <mergeCell ref="T3:AE3"/>
    <mergeCell ref="AF3:AF4"/>
    <mergeCell ref="F142:Q142"/>
    <mergeCell ref="R142:AC142"/>
    <mergeCell ref="AD142:AD14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8"/>
  <sheetViews>
    <sheetView workbookViewId="0">
      <selection activeCell="K21" sqref="K21"/>
    </sheetView>
  </sheetViews>
  <sheetFormatPr baseColWidth="10" defaultColWidth="8.83203125" defaultRowHeight="15" x14ac:dyDescent="0.2"/>
  <cols>
    <col min="3" max="3" width="150" bestFit="1" customWidth="1"/>
    <col min="6" max="8" width="11.83203125" customWidth="1"/>
    <col min="9" max="9" width="12.6640625" customWidth="1"/>
    <col min="10" max="17" width="11.83203125" customWidth="1"/>
  </cols>
  <sheetData>
    <row r="3" spans="1:17" x14ac:dyDescent="0.2">
      <c r="A3" s="9" t="s">
        <v>0</v>
      </c>
      <c r="B3" s="9" t="s">
        <v>103</v>
      </c>
      <c r="C3" s="9" t="s">
        <v>104</v>
      </c>
      <c r="D3" s="8" t="s">
        <v>105</v>
      </c>
      <c r="E3" s="8" t="s">
        <v>106</v>
      </c>
      <c r="F3" s="10" t="s">
        <v>107</v>
      </c>
      <c r="G3" s="10" t="s">
        <v>108</v>
      </c>
      <c r="H3" s="10" t="s">
        <v>109</v>
      </c>
      <c r="I3" s="10" t="s">
        <v>110</v>
      </c>
      <c r="J3" s="10" t="s">
        <v>111</v>
      </c>
      <c r="K3" s="10" t="s">
        <v>112</v>
      </c>
      <c r="L3" s="10" t="s">
        <v>113</v>
      </c>
      <c r="M3" s="10" t="s">
        <v>114</v>
      </c>
      <c r="N3" s="10" t="s">
        <v>115</v>
      </c>
      <c r="O3" s="10" t="s">
        <v>116</v>
      </c>
      <c r="P3" s="10" t="s">
        <v>117</v>
      </c>
      <c r="Q3" s="10" t="s">
        <v>118</v>
      </c>
    </row>
    <row r="4" spans="1:17" ht="28" customHeight="1" x14ac:dyDescent="0.2">
      <c r="A4" s="12">
        <v>1</v>
      </c>
      <c r="B4" s="12" t="s">
        <v>244</v>
      </c>
      <c r="C4" s="27" t="s">
        <v>245</v>
      </c>
      <c r="D4" s="28" t="s">
        <v>246</v>
      </c>
      <c r="E4" s="23">
        <v>1</v>
      </c>
      <c r="F4" s="29">
        <v>29987996</v>
      </c>
      <c r="G4" s="29">
        <v>29086796</v>
      </c>
      <c r="H4" s="29">
        <v>34696796</v>
      </c>
      <c r="I4" s="29">
        <v>33086309</v>
      </c>
      <c r="J4" s="29">
        <v>25574397</v>
      </c>
      <c r="K4" s="29">
        <v>36316795</v>
      </c>
      <c r="L4" s="29">
        <v>31492796</v>
      </c>
      <c r="M4" s="29">
        <v>35572796</v>
      </c>
      <c r="N4" s="29">
        <v>28675196</v>
      </c>
      <c r="O4" s="29">
        <v>26661357</v>
      </c>
      <c r="P4" s="29">
        <v>35949596</v>
      </c>
      <c r="Q4" s="29">
        <v>47397594</v>
      </c>
    </row>
    <row r="5" spans="1:17" ht="25" customHeight="1" x14ac:dyDescent="0.2">
      <c r="A5" s="24">
        <v>2</v>
      </c>
      <c r="B5" s="24" t="s">
        <v>244</v>
      </c>
      <c r="C5" s="30" t="s">
        <v>247</v>
      </c>
      <c r="D5" s="31" t="s">
        <v>246</v>
      </c>
      <c r="E5" s="25">
        <v>1</v>
      </c>
      <c r="F5" s="32">
        <v>30756920</v>
      </c>
      <c r="G5" s="32">
        <v>29832612</v>
      </c>
      <c r="H5" s="32">
        <v>35586458</v>
      </c>
      <c r="I5" s="32">
        <v>24615382</v>
      </c>
      <c r="J5" s="32">
        <v>26230151</v>
      </c>
      <c r="K5" s="32">
        <v>37247996</v>
      </c>
      <c r="L5" s="32">
        <v>32300304</v>
      </c>
      <c r="M5" s="32">
        <v>36484919</v>
      </c>
      <c r="N5" s="32">
        <v>29410458</v>
      </c>
      <c r="O5" s="32">
        <v>27344982</v>
      </c>
      <c r="P5" s="32">
        <v>36871381</v>
      </c>
      <c r="Q5" s="32">
        <v>48612918</v>
      </c>
    </row>
    <row r="6" spans="1:17" x14ac:dyDescent="0.2">
      <c r="A6" s="24">
        <v>3</v>
      </c>
      <c r="B6" s="24" t="s">
        <v>244</v>
      </c>
      <c r="C6" s="24" t="s">
        <v>248</v>
      </c>
      <c r="D6" s="31" t="s">
        <v>246</v>
      </c>
      <c r="E6" s="25">
        <v>1</v>
      </c>
      <c r="F6" s="32">
        <v>31140183</v>
      </c>
      <c r="G6" s="32">
        <v>30204357</v>
      </c>
      <c r="H6" s="32">
        <v>36029902</v>
      </c>
      <c r="I6" s="32">
        <v>24922115</v>
      </c>
      <c r="J6" s="32">
        <v>26557006</v>
      </c>
      <c r="K6" s="32">
        <v>37712144</v>
      </c>
      <c r="L6" s="32">
        <v>32702799</v>
      </c>
      <c r="M6" s="32">
        <v>36939559</v>
      </c>
      <c r="N6" s="32">
        <v>29776943</v>
      </c>
      <c r="O6" s="32">
        <v>27685728</v>
      </c>
      <c r="P6" s="32">
        <v>37330836</v>
      </c>
      <c r="Q6" s="32">
        <v>49218685</v>
      </c>
    </row>
    <row r="7" spans="1:17" x14ac:dyDescent="0.2">
      <c r="A7" s="24">
        <v>4</v>
      </c>
      <c r="B7" s="24" t="s">
        <v>244</v>
      </c>
      <c r="C7" s="24" t="s">
        <v>249</v>
      </c>
      <c r="D7" s="31" t="s">
        <v>246</v>
      </c>
      <c r="E7" s="25">
        <v>1</v>
      </c>
      <c r="F7" s="32">
        <v>32607521</v>
      </c>
      <c r="G7" s="32">
        <v>31627599</v>
      </c>
      <c r="H7" s="32">
        <v>37727645</v>
      </c>
      <c r="I7" s="32">
        <v>26096455</v>
      </c>
      <c r="J7" s="32">
        <v>27808382</v>
      </c>
      <c r="K7" s="32">
        <v>39489156</v>
      </c>
      <c r="L7" s="32">
        <v>34243769</v>
      </c>
      <c r="M7" s="32">
        <v>38680166</v>
      </c>
      <c r="N7" s="32">
        <v>31180045</v>
      </c>
      <c r="O7" s="32">
        <v>28990291</v>
      </c>
      <c r="P7" s="32">
        <v>39089880</v>
      </c>
      <c r="Q7" s="32">
        <v>51537889</v>
      </c>
    </row>
    <row r="8" spans="1:17" x14ac:dyDescent="0.2">
      <c r="A8" s="24">
        <v>5</v>
      </c>
      <c r="B8" s="24" t="s">
        <v>244</v>
      </c>
      <c r="C8" s="24" t="s">
        <v>250</v>
      </c>
      <c r="D8" s="31" t="s">
        <v>246</v>
      </c>
      <c r="E8" s="25">
        <v>1</v>
      </c>
      <c r="F8" s="32">
        <v>45926086</v>
      </c>
      <c r="G8" s="32">
        <v>44545914</v>
      </c>
      <c r="H8" s="32">
        <v>53137528</v>
      </c>
      <c r="I8" s="32">
        <v>26172040</v>
      </c>
      <c r="J8" s="32">
        <v>27888926</v>
      </c>
      <c r="K8" s="32">
        <v>39603531</v>
      </c>
      <c r="L8" s="32">
        <v>48230661</v>
      </c>
      <c r="M8" s="32">
        <v>38792198</v>
      </c>
      <c r="N8" s="32">
        <v>43915556</v>
      </c>
      <c r="O8" s="32">
        <v>29074258</v>
      </c>
      <c r="P8" s="32">
        <v>39203099</v>
      </c>
      <c r="Q8" s="32">
        <v>51687162</v>
      </c>
    </row>
    <row r="9" spans="1:17" x14ac:dyDescent="0.2">
      <c r="A9" s="24">
        <v>6</v>
      </c>
      <c r="B9" s="24" t="s">
        <v>62</v>
      </c>
      <c r="C9" s="33" t="s">
        <v>63</v>
      </c>
      <c r="D9" s="31" t="s">
        <v>246</v>
      </c>
      <c r="E9" s="25">
        <v>1</v>
      </c>
      <c r="F9" s="32">
        <v>33486596</v>
      </c>
      <c r="G9" s="32">
        <v>32480256</v>
      </c>
      <c r="H9" s="32">
        <v>38744756</v>
      </c>
      <c r="I9" s="32">
        <v>26799997</v>
      </c>
      <c r="J9" s="32">
        <v>28558077</v>
      </c>
      <c r="K9" s="32">
        <v>40553755</v>
      </c>
      <c r="L9" s="32">
        <v>35166956</v>
      </c>
      <c r="M9" s="32">
        <v>39722956</v>
      </c>
      <c r="N9" s="32">
        <v>32020636</v>
      </c>
      <c r="O9" s="32">
        <v>29771849</v>
      </c>
      <c r="P9" s="32">
        <v>40143716</v>
      </c>
      <c r="Q9" s="32">
        <v>52927314</v>
      </c>
    </row>
    <row r="10" spans="1:17" x14ac:dyDescent="0.2">
      <c r="A10" s="24">
        <v>7</v>
      </c>
      <c r="B10" s="24" t="s">
        <v>62</v>
      </c>
      <c r="C10" s="33" t="s">
        <v>66</v>
      </c>
      <c r="D10" s="31" t="s">
        <v>246</v>
      </c>
      <c r="E10" s="25">
        <v>1</v>
      </c>
      <c r="F10" s="32">
        <v>34638783</v>
      </c>
      <c r="G10" s="32">
        <v>33597817</v>
      </c>
      <c r="H10" s="32">
        <v>40077862</v>
      </c>
      <c r="I10" s="32">
        <v>27722115</v>
      </c>
      <c r="J10" s="32">
        <v>29540686</v>
      </c>
      <c r="K10" s="32">
        <v>41949104</v>
      </c>
      <c r="L10" s="32">
        <v>36376959</v>
      </c>
      <c r="M10" s="32">
        <v>41089719</v>
      </c>
      <c r="N10" s="32">
        <v>33122383</v>
      </c>
      <c r="O10" s="32">
        <v>30796220</v>
      </c>
      <c r="P10" s="32">
        <v>41524956</v>
      </c>
      <c r="Q10" s="32">
        <v>54748405</v>
      </c>
    </row>
    <row r="11" spans="1:17" x14ac:dyDescent="0.2">
      <c r="A11" s="24">
        <v>8</v>
      </c>
      <c r="B11" s="24" t="s">
        <v>102</v>
      </c>
      <c r="C11" s="24" t="s">
        <v>251</v>
      </c>
      <c r="D11" s="31" t="s">
        <v>246</v>
      </c>
      <c r="E11" s="25">
        <v>1</v>
      </c>
      <c r="F11" s="32">
        <v>23039681</v>
      </c>
      <c r="G11" s="32">
        <v>22347293</v>
      </c>
      <c r="H11" s="32">
        <v>26657437</v>
      </c>
      <c r="I11" s="32">
        <v>18439121</v>
      </c>
      <c r="J11" s="32">
        <v>19648727</v>
      </c>
      <c r="K11" s="32">
        <v>27902078</v>
      </c>
      <c r="L11" s="32">
        <v>24195815</v>
      </c>
      <c r="M11" s="32">
        <v>27330465</v>
      </c>
      <c r="N11" s="32">
        <v>22031062</v>
      </c>
      <c r="O11" s="32">
        <v>20484019</v>
      </c>
      <c r="P11" s="32">
        <v>27619960</v>
      </c>
      <c r="Q11" s="32">
        <v>36415420</v>
      </c>
    </row>
    <row r="12" spans="1:17" x14ac:dyDescent="0.2">
      <c r="A12" s="24">
        <v>9</v>
      </c>
      <c r="B12" s="24" t="s">
        <v>102</v>
      </c>
      <c r="C12" s="24" t="s">
        <v>252</v>
      </c>
      <c r="D12" s="31" t="s">
        <v>246</v>
      </c>
      <c r="E12" s="25">
        <v>1</v>
      </c>
      <c r="F12" s="32">
        <v>24773851</v>
      </c>
      <c r="G12" s="32">
        <v>24029347</v>
      </c>
      <c r="H12" s="32">
        <v>28663911</v>
      </c>
      <c r="I12" s="32">
        <v>19827012</v>
      </c>
      <c r="J12" s="32">
        <v>21127664</v>
      </c>
      <c r="K12" s="32">
        <v>30002235</v>
      </c>
      <c r="L12" s="32">
        <v>26017005</v>
      </c>
      <c r="M12" s="32">
        <v>29387597</v>
      </c>
      <c r="N12" s="32">
        <v>23689314</v>
      </c>
      <c r="O12" s="32">
        <v>22025827</v>
      </c>
      <c r="P12" s="32">
        <v>29698881</v>
      </c>
      <c r="Q12" s="32">
        <v>39156366</v>
      </c>
    </row>
    <row r="13" spans="1:17" x14ac:dyDescent="0.2">
      <c r="A13" s="24">
        <v>10</v>
      </c>
      <c r="B13" s="24" t="s">
        <v>102</v>
      </c>
      <c r="C13" s="24" t="s">
        <v>253</v>
      </c>
      <c r="D13" s="31" t="s">
        <v>246</v>
      </c>
      <c r="E13" s="25">
        <v>1</v>
      </c>
      <c r="F13" s="32">
        <v>2811348</v>
      </c>
      <c r="G13" s="32">
        <v>2726861</v>
      </c>
      <c r="H13" s="32">
        <v>3252794</v>
      </c>
      <c r="I13" s="32">
        <v>2249978</v>
      </c>
      <c r="J13" s="32">
        <v>2397577</v>
      </c>
      <c r="K13" s="32">
        <v>3404667</v>
      </c>
      <c r="L13" s="32">
        <v>2952422</v>
      </c>
      <c r="M13" s="32">
        <v>3334918</v>
      </c>
      <c r="N13" s="32">
        <v>2688274</v>
      </c>
      <c r="O13" s="32">
        <v>2499479</v>
      </c>
      <c r="P13" s="32">
        <v>3370243</v>
      </c>
      <c r="Q13" s="32">
        <v>4443482</v>
      </c>
    </row>
    <row r="14" spans="1:17" x14ac:dyDescent="0.2">
      <c r="A14" s="24">
        <v>11</v>
      </c>
      <c r="B14" s="24" t="s">
        <v>67</v>
      </c>
      <c r="C14" s="34" t="s">
        <v>254</v>
      </c>
      <c r="D14" s="31" t="s">
        <v>255</v>
      </c>
      <c r="E14" s="25">
        <v>1</v>
      </c>
      <c r="F14" s="35">
        <v>13500000</v>
      </c>
      <c r="G14" s="35">
        <v>13650000</v>
      </c>
      <c r="H14" s="35">
        <v>13650000</v>
      </c>
      <c r="I14" s="35">
        <v>13650000</v>
      </c>
      <c r="J14" s="35">
        <v>13650000</v>
      </c>
      <c r="K14" s="35">
        <v>13650000</v>
      </c>
      <c r="L14" s="35">
        <v>13650000</v>
      </c>
      <c r="M14" s="35">
        <v>13650000</v>
      </c>
      <c r="N14" s="35">
        <v>13650000</v>
      </c>
      <c r="O14" s="35">
        <v>13650000</v>
      </c>
      <c r="P14" s="35">
        <v>13650000</v>
      </c>
      <c r="Q14" s="35">
        <v>13650000</v>
      </c>
    </row>
    <row r="15" spans="1:17" x14ac:dyDescent="0.2">
      <c r="A15" s="24">
        <v>12</v>
      </c>
      <c r="B15" s="24" t="s">
        <v>102</v>
      </c>
      <c r="C15" s="34" t="s">
        <v>256</v>
      </c>
      <c r="D15" s="36" t="s">
        <v>72</v>
      </c>
      <c r="E15" s="25">
        <v>1</v>
      </c>
      <c r="F15" s="37">
        <v>3123750</v>
      </c>
      <c r="G15" s="37">
        <v>3048750</v>
      </c>
      <c r="H15" s="37">
        <v>3614250</v>
      </c>
      <c r="I15" s="26">
        <v>2500000</v>
      </c>
      <c r="J15" s="37">
        <v>2664000</v>
      </c>
      <c r="K15" s="37">
        <v>3783000</v>
      </c>
      <c r="L15" s="37">
        <v>3280500</v>
      </c>
      <c r="M15" s="37">
        <v>3705500</v>
      </c>
      <c r="N15" s="37">
        <v>2987000</v>
      </c>
      <c r="O15" s="37">
        <v>2777250</v>
      </c>
      <c r="P15" s="37">
        <v>3744750</v>
      </c>
      <c r="Q15" s="37">
        <v>4937250</v>
      </c>
    </row>
    <row r="16" spans="1:17" x14ac:dyDescent="0.2">
      <c r="A16" s="24">
        <v>13</v>
      </c>
      <c r="B16" s="24" t="s">
        <v>102</v>
      </c>
      <c r="C16" s="34" t="s">
        <v>257</v>
      </c>
      <c r="D16" s="36" t="s">
        <v>72</v>
      </c>
      <c r="E16" s="25">
        <v>1</v>
      </c>
      <c r="F16" s="32">
        <v>200000</v>
      </c>
      <c r="G16" s="32">
        <v>200000</v>
      </c>
      <c r="H16" s="32">
        <v>200000</v>
      </c>
      <c r="I16" s="32">
        <v>200000</v>
      </c>
      <c r="J16" s="32">
        <v>200000</v>
      </c>
      <c r="K16" s="32">
        <v>200000</v>
      </c>
      <c r="L16" s="32">
        <v>200000</v>
      </c>
      <c r="M16" s="32">
        <v>200000</v>
      </c>
      <c r="N16" s="32">
        <v>200000</v>
      </c>
      <c r="O16" s="32">
        <v>200000</v>
      </c>
      <c r="P16" s="32">
        <v>200000</v>
      </c>
      <c r="Q16" s="32">
        <v>200000</v>
      </c>
    </row>
    <row r="17" spans="1:17" x14ac:dyDescent="0.2">
      <c r="A17" s="24">
        <v>14</v>
      </c>
      <c r="B17" s="24" t="s">
        <v>70</v>
      </c>
      <c r="C17" s="24" t="s">
        <v>71</v>
      </c>
      <c r="D17" s="24" t="s">
        <v>246</v>
      </c>
      <c r="E17" s="24">
        <v>1</v>
      </c>
      <c r="F17" s="24">
        <v>16743299</v>
      </c>
      <c r="G17" s="24">
        <v>16341299</v>
      </c>
      <c r="H17" s="24">
        <v>19372379</v>
      </c>
      <c r="I17" s="24">
        <v>13399999</v>
      </c>
      <c r="J17" s="24">
        <v>14279039</v>
      </c>
      <c r="K17" s="24">
        <v>20276878</v>
      </c>
      <c r="L17" s="24">
        <v>17583479</v>
      </c>
      <c r="M17" s="24">
        <v>19861479</v>
      </c>
      <c r="N17" s="24">
        <v>16010319</v>
      </c>
      <c r="O17" s="24">
        <v>14886059</v>
      </c>
      <c r="P17" s="24">
        <v>20071859</v>
      </c>
      <c r="Q17" s="24">
        <v>26463658</v>
      </c>
    </row>
    <row r="18" spans="1:17" x14ac:dyDescent="0.2">
      <c r="A18" s="24">
        <v>15</v>
      </c>
      <c r="B18" s="24" t="s">
        <v>70</v>
      </c>
      <c r="C18" s="24" t="s">
        <v>73</v>
      </c>
      <c r="D18" s="24" t="s">
        <v>246</v>
      </c>
      <c r="E18" s="24">
        <v>1</v>
      </c>
      <c r="F18" s="24">
        <v>17319392</v>
      </c>
      <c r="G18" s="24">
        <v>16903560</v>
      </c>
      <c r="H18" s="24">
        <v>20038932</v>
      </c>
      <c r="I18" s="24">
        <v>13861058</v>
      </c>
      <c r="J18" s="24">
        <v>14770343</v>
      </c>
      <c r="K18" s="24">
        <v>20974553</v>
      </c>
      <c r="L18" s="24">
        <v>18188480</v>
      </c>
      <c r="M18" s="24">
        <v>20544860</v>
      </c>
      <c r="N18" s="24">
        <v>16561192</v>
      </c>
      <c r="O18" s="24">
        <v>15398249</v>
      </c>
      <c r="P18" s="24">
        <v>20762479</v>
      </c>
      <c r="Q18" s="24">
        <v>27374203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Juskeb EID</vt:lpstr>
      <vt:lpstr>Jasa EID</vt:lpstr>
    </vt:vector>
  </TitlesOfParts>
  <Manager/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Rifqi Darmansyah (A)</dc:creator>
  <cp:keywords/>
  <dc:description/>
  <cp:lastModifiedBy>Microsoft Office User</cp:lastModifiedBy>
  <dcterms:created xsi:type="dcterms:W3CDTF">2023-03-21T09:01:16Z</dcterms:created>
  <dcterms:modified xsi:type="dcterms:W3CDTF">2023-11-23T06:16:04Z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(2)knwyMZouJV9nKbD62gqEtWNcN8/UgzvnEfEkK4lbb7c6WwcZ9VAZH4IwbJkCTG9TK9dknX67
l6nTUe7d8IwPHrv4CZK48LJCzNd+NPnBbZUoRWzVubUevfsWqWVAmmSLb33Ny5rV6rToPdut
euCNq92aH3LDUD/ZogeSEqOBR7NrGm35D43TDFXrGT/L7UUW5CwfyEtJvCAiYXLNGo70BGJN
0ccyn1QlPm4nvJP9DO</vt:lpwstr>
  </property>
  <property fmtid="{D5CDD505-2E9C-101B-9397-08002B2CF9AE}" pid="3" name="_2015_ms_pID_7253431">
    <vt:lpwstr>SIYBBsFagdsUuUb7Y477XCiso5GyUv2/X5i319AZ6rYn4Ch6m0T+7h
wdSKg25qPQzgaIUVaULRh7aEGD2WIamLPIsi4mdu5AryTe6KtWic/6lUKA3cZkqWm4hoxp1k
hRaypwWAGZujI7dsGwQpcIVrH+zw7kgK1eAIlGkgFGiXuV3+5haXyIvfPRKaityGLbk=</vt:lpwstr>
  </property>
</Properties>
</file>