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9395" windowHeight="9180" activeTab="2"/>
  </bookViews>
  <sheets>
    <sheet name="Sheet1" sheetId="1" r:id="rId1"/>
    <sheet name="环比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2" i="2"/>
  <c r="L12" s="1"/>
  <c r="J12"/>
  <c r="I12"/>
  <c r="H12"/>
  <c r="F12"/>
  <c r="E12"/>
  <c r="D12"/>
  <c r="C12"/>
  <c r="M12" s="1"/>
  <c r="N12" s="1"/>
  <c r="V9"/>
  <c r="V10"/>
  <c r="V11"/>
  <c r="V14"/>
  <c r="V15"/>
  <c r="V16"/>
  <c r="V17"/>
  <c r="V18"/>
  <c r="V19"/>
  <c r="V20"/>
  <c r="V21"/>
  <c r="U9"/>
  <c r="U10"/>
  <c r="U11"/>
  <c r="U14"/>
  <c r="U15"/>
  <c r="U16"/>
  <c r="U17"/>
  <c r="U18"/>
  <c r="U19"/>
  <c r="U20"/>
  <c r="U21"/>
  <c r="T9"/>
  <c r="T10"/>
  <c r="T11"/>
  <c r="T14"/>
  <c r="T15"/>
  <c r="T16"/>
  <c r="T17"/>
  <c r="T18"/>
  <c r="T19"/>
  <c r="T20"/>
  <c r="T21"/>
  <c r="S9"/>
  <c r="S10"/>
  <c r="S11"/>
  <c r="S14"/>
  <c r="S15"/>
  <c r="S16"/>
  <c r="S17"/>
  <c r="S18"/>
  <c r="S19"/>
  <c r="S20"/>
  <c r="S21"/>
  <c r="R9"/>
  <c r="R10"/>
  <c r="R11"/>
  <c r="R14"/>
  <c r="R15"/>
  <c r="R16"/>
  <c r="R17"/>
  <c r="R18"/>
  <c r="R19"/>
  <c r="R20"/>
  <c r="R21"/>
  <c r="Q9"/>
  <c r="Q10"/>
  <c r="Q11"/>
  <c r="Q14"/>
  <c r="Q15"/>
  <c r="Q16"/>
  <c r="Q17"/>
  <c r="Q18"/>
  <c r="Q19"/>
  <c r="Q20"/>
  <c r="Q21"/>
  <c r="P9"/>
  <c r="P10"/>
  <c r="P11"/>
  <c r="P14"/>
  <c r="P15"/>
  <c r="P16"/>
  <c r="P17"/>
  <c r="P18"/>
  <c r="P19"/>
  <c r="P20"/>
  <c r="P21"/>
  <c r="O9"/>
  <c r="O10"/>
  <c r="O11"/>
  <c r="O14"/>
  <c r="O15"/>
  <c r="O16"/>
  <c r="O17"/>
  <c r="O18"/>
  <c r="O19"/>
  <c r="O20"/>
  <c r="O21"/>
  <c r="N9"/>
  <c r="N10"/>
  <c r="N11"/>
  <c r="N14"/>
  <c r="N15"/>
  <c r="N16"/>
  <c r="N17"/>
  <c r="N18"/>
  <c r="N19"/>
  <c r="N20"/>
  <c r="N21"/>
  <c r="M9"/>
  <c r="M10"/>
  <c r="M11"/>
  <c r="M14"/>
  <c r="M15"/>
  <c r="M16"/>
  <c r="M17"/>
  <c r="M18"/>
  <c r="M19"/>
  <c r="M20"/>
  <c r="M21"/>
  <c r="U7"/>
  <c r="V4"/>
  <c r="V5"/>
  <c r="V6"/>
  <c r="V7"/>
  <c r="U4"/>
  <c r="U5"/>
  <c r="U6"/>
  <c r="P4"/>
  <c r="P5"/>
  <c r="P6"/>
  <c r="P7"/>
  <c r="O4"/>
  <c r="O5"/>
  <c r="O6"/>
  <c r="O7"/>
  <c r="N4"/>
  <c r="N5"/>
  <c r="N6"/>
  <c r="N7"/>
  <c r="T4"/>
  <c r="T5"/>
  <c r="T6"/>
  <c r="T7"/>
  <c r="R4"/>
  <c r="R5"/>
  <c r="R6"/>
  <c r="R7"/>
  <c r="S4"/>
  <c r="S5"/>
  <c r="S6"/>
  <c r="S7"/>
  <c r="Q4"/>
  <c r="Q5"/>
  <c r="Q6"/>
  <c r="Q7"/>
  <c r="M4"/>
  <c r="M5"/>
  <c r="M6"/>
  <c r="M7"/>
  <c r="Q8"/>
  <c r="V8"/>
  <c r="U8"/>
  <c r="L4"/>
  <c r="L5"/>
  <c r="L6"/>
  <c r="L7"/>
  <c r="L8"/>
  <c r="L9"/>
  <c r="L10"/>
  <c r="L11"/>
  <c r="L14"/>
  <c r="L15"/>
  <c r="L16"/>
  <c r="L17"/>
  <c r="L18"/>
  <c r="L19"/>
  <c r="L20"/>
  <c r="L21"/>
  <c r="T8"/>
  <c r="S8"/>
  <c r="R8"/>
  <c r="P8"/>
  <c r="O8"/>
  <c r="N8"/>
  <c r="M8"/>
  <c r="E14"/>
  <c r="S12" l="1"/>
  <c r="T12" s="1"/>
  <c r="Q12"/>
  <c r="R12" s="1"/>
  <c r="O12"/>
  <c r="P12" s="1"/>
  <c r="G4"/>
  <c r="G5"/>
  <c r="G6"/>
  <c r="G7"/>
  <c r="G9"/>
  <c r="G10"/>
  <c r="G11"/>
  <c r="G12"/>
  <c r="U12" s="1"/>
  <c r="V12" s="1"/>
  <c r="G14"/>
  <c r="G15"/>
  <c r="G16"/>
  <c r="G17"/>
  <c r="G18"/>
  <c r="G19"/>
  <c r="G20"/>
  <c r="G21"/>
  <c r="F8"/>
  <c r="F3" s="1"/>
  <c r="D17"/>
  <c r="H17"/>
  <c r="I17"/>
  <c r="C17"/>
  <c r="D20"/>
  <c r="E20"/>
  <c r="E17" s="1"/>
  <c r="F20"/>
  <c r="F17" s="1"/>
  <c r="H20"/>
  <c r="I20"/>
  <c r="J20"/>
  <c r="J17" s="1"/>
  <c r="K20"/>
  <c r="K17" s="1"/>
  <c r="C20"/>
  <c r="D13"/>
  <c r="E13"/>
  <c r="F13"/>
  <c r="H13"/>
  <c r="I13"/>
  <c r="J13"/>
  <c r="K13"/>
  <c r="C13"/>
  <c r="D8"/>
  <c r="D3" s="1"/>
  <c r="E8"/>
  <c r="E3" s="1"/>
  <c r="H8"/>
  <c r="I8"/>
  <c r="J8"/>
  <c r="K8"/>
  <c r="C8"/>
  <c r="C3" s="1"/>
  <c r="S13" l="1"/>
  <c r="T13" s="1"/>
  <c r="K3"/>
  <c r="S3" s="1"/>
  <c r="T3" s="1"/>
  <c r="L13"/>
  <c r="Q13"/>
  <c r="R13" s="1"/>
  <c r="O3"/>
  <c r="P3" s="1"/>
  <c r="I3"/>
  <c r="O13"/>
  <c r="P13" s="1"/>
  <c r="M13"/>
  <c r="N13" s="1"/>
  <c r="G13"/>
  <c r="G3"/>
  <c r="C22"/>
  <c r="M22" s="1"/>
  <c r="N22" s="1"/>
  <c r="M3"/>
  <c r="N3" s="1"/>
  <c r="H3"/>
  <c r="H22" s="1"/>
  <c r="G8"/>
  <c r="F22"/>
  <c r="E22"/>
  <c r="I22"/>
  <c r="J3"/>
  <c r="D22"/>
  <c r="K22" l="1"/>
  <c r="U13"/>
  <c r="V13" s="1"/>
  <c r="S22"/>
  <c r="T22" s="1"/>
  <c r="J22"/>
  <c r="L22" s="1"/>
  <c r="L3"/>
  <c r="U3" s="1"/>
  <c r="V3" s="1"/>
  <c r="Q3"/>
  <c r="R3" s="1"/>
  <c r="O22"/>
  <c r="P22" s="1"/>
  <c r="G22"/>
  <c r="U22" l="1"/>
  <c r="V22" s="1"/>
  <c r="Q22"/>
  <c r="R22" s="1"/>
</calcChain>
</file>

<file path=xl/sharedStrings.xml><?xml version="1.0" encoding="utf-8"?>
<sst xmlns="http://schemas.openxmlformats.org/spreadsheetml/2006/main" count="181" uniqueCount="106">
  <si>
    <t>从代付排除</t>
  </si>
  <si>
    <t>B2C_B2C-境内</t>
  </si>
  <si>
    <t>B2C_B2C-境外</t>
  </si>
  <si>
    <t>B2C_预授权</t>
  </si>
  <si>
    <t>B2C_信用支付</t>
  </si>
  <si>
    <t>UPOP_UPOP-间连</t>
  </si>
  <si>
    <t>UPOP_UPOP-直连</t>
  </si>
  <si>
    <t>UPOP_UPUP-手机支付</t>
  </si>
  <si>
    <t>UPOP_铁道部</t>
  </si>
  <si>
    <t>EPOS</t>
  </si>
  <si>
    <t>B2B</t>
  </si>
  <si>
    <t>其他接入类</t>
  </si>
  <si>
    <t>代付</t>
  </si>
  <si>
    <t>兴业渠道</t>
  </si>
  <si>
    <t>代收</t>
  </si>
  <si>
    <t>西联汇款</t>
  </si>
  <si>
    <t>Rn</t>
  </si>
  <si>
    <t>Category</t>
  </si>
  <si>
    <t>TransAmt</t>
  </si>
  <si>
    <t>TransCnt</t>
  </si>
  <si>
    <t>FeeAmt</t>
  </si>
  <si>
    <t>CostAmt</t>
  </si>
  <si>
    <t>业务</t>
    <phoneticPr fontId="2" type="noConversion"/>
  </si>
  <si>
    <t>一般网上支付</t>
    <phoneticPr fontId="2" type="noConversion"/>
  </si>
  <si>
    <t>B2C</t>
    <phoneticPr fontId="2" type="noConversion"/>
  </si>
  <si>
    <t>B2C-境内</t>
    <phoneticPr fontId="2" type="noConversion"/>
  </si>
  <si>
    <t>预授权</t>
    <phoneticPr fontId="2" type="noConversion"/>
  </si>
  <si>
    <t>信用支付</t>
    <phoneticPr fontId="2" type="noConversion"/>
  </si>
  <si>
    <t>2013年3季度</t>
    <phoneticPr fontId="2" type="noConversion"/>
  </si>
  <si>
    <t>收入（万元）</t>
    <phoneticPr fontId="2" type="noConversion"/>
  </si>
  <si>
    <t>小计</t>
    <phoneticPr fontId="2" type="noConversion"/>
  </si>
  <si>
    <t>UPOP</t>
    <phoneticPr fontId="2" type="noConversion"/>
  </si>
  <si>
    <t>UPOP-直连</t>
    <phoneticPr fontId="2" type="noConversion"/>
  </si>
  <si>
    <t>UPUP-手机支付</t>
    <phoneticPr fontId="2" type="noConversion"/>
  </si>
  <si>
    <t>互联宝</t>
    <phoneticPr fontId="2" type="noConversion"/>
  </si>
  <si>
    <t>2013年2季度</t>
    <phoneticPr fontId="2" type="noConversion"/>
  </si>
  <si>
    <t>交易量（亿元）</t>
    <phoneticPr fontId="2" type="noConversion"/>
  </si>
  <si>
    <t>交易笔数（万笔）</t>
    <phoneticPr fontId="2" type="noConversion"/>
  </si>
  <si>
    <t>成本（万元）</t>
    <phoneticPr fontId="2" type="noConversion"/>
  </si>
  <si>
    <t>B2C-境外</t>
    <phoneticPr fontId="2" type="noConversion"/>
  </si>
  <si>
    <t>UPOP-间连</t>
    <phoneticPr fontId="2" type="noConversion"/>
  </si>
  <si>
    <t>铁道部</t>
    <phoneticPr fontId="2" type="noConversion"/>
  </si>
  <si>
    <t>其他接入类（5901、5902）</t>
    <phoneticPr fontId="2" type="noConversion"/>
  </si>
  <si>
    <t>代收付</t>
    <phoneticPr fontId="2" type="noConversion"/>
  </si>
  <si>
    <t>代付</t>
    <phoneticPr fontId="2" type="noConversion"/>
  </si>
  <si>
    <t>其他代付</t>
    <phoneticPr fontId="2" type="noConversion"/>
  </si>
  <si>
    <t>小计</t>
    <phoneticPr fontId="2" type="noConversion"/>
  </si>
  <si>
    <t>总计</t>
    <phoneticPr fontId="2" type="noConversion"/>
  </si>
  <si>
    <t>毛利（万元）</t>
    <phoneticPr fontId="2" type="noConversion"/>
  </si>
  <si>
    <t>调整项目</t>
    <phoneticPr fontId="2" type="noConversion"/>
  </si>
  <si>
    <t>交易量增量</t>
    <phoneticPr fontId="2" type="noConversion"/>
  </si>
  <si>
    <t>交易量增率</t>
    <phoneticPr fontId="2" type="noConversion"/>
  </si>
  <si>
    <t>笔数增量</t>
    <phoneticPr fontId="2" type="noConversion"/>
  </si>
  <si>
    <t>笔数增率</t>
    <phoneticPr fontId="2" type="noConversion"/>
  </si>
  <si>
    <t>收入增量</t>
    <phoneticPr fontId="2" type="noConversion"/>
  </si>
  <si>
    <t>收入增率</t>
    <phoneticPr fontId="2" type="noConversion"/>
  </si>
  <si>
    <t>成本增量</t>
    <phoneticPr fontId="2" type="noConversion"/>
  </si>
  <si>
    <t>成本增率</t>
    <phoneticPr fontId="2" type="noConversion"/>
  </si>
  <si>
    <t>毛利增量</t>
    <phoneticPr fontId="2" type="noConversion"/>
  </si>
  <si>
    <t>毛利增率</t>
    <phoneticPr fontId="2" type="noConversion"/>
  </si>
  <si>
    <t>网易宝有限公司</t>
  </si>
  <si>
    <t>中移电子商务有限公司</t>
  </si>
  <si>
    <t>天翼电子商务有限公司上海分公司</t>
  </si>
  <si>
    <t>陕西银联（网考办）</t>
  </si>
  <si>
    <t>商户号</t>
    <phoneticPr fontId="2" type="noConversion"/>
  </si>
  <si>
    <t>商户名</t>
    <phoneticPr fontId="2" type="noConversion"/>
  </si>
  <si>
    <t>环比交易笔数增量（万笔）</t>
    <phoneticPr fontId="2" type="noConversion"/>
  </si>
  <si>
    <t>银联CUPSecure SAAP接入</t>
  </si>
  <si>
    <t>中国移动通信集团山东有限公司(1)</t>
  </si>
  <si>
    <t>中国东方航空股份有限公司（B2G）</t>
  </si>
  <si>
    <t>南京苏曼国际贸易有限公司（B2C）</t>
  </si>
  <si>
    <t>环比毛利增量（万元）</t>
    <phoneticPr fontId="2" type="noConversion"/>
  </si>
  <si>
    <t>　铁道部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</si>
  <si>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</si>
  <si>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</si>
  <si>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</si>
  <si>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</si>
  <si>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</si>
  <si>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</si>
  <si>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</si>
  <si>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</si>
  <si>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</si>
  <si>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累计</t>
  </si>
  <si>
    <t>金额（亿元）</t>
  </si>
  <si>
    <t>笔数（万笔）</t>
  </si>
  <si>
    <t>银联商旅平台</t>
  </si>
  <si>
    <t>南京苏宁易付宝网络科技有限公司</t>
  </si>
  <si>
    <t>中国东方航空股份有限公司</t>
  </si>
  <si>
    <t>湖南省教育考试院（UPOP）</t>
  </si>
  <si>
    <t>北京三快科技有限公司</t>
    <phoneticPr fontId="2" type="noConversion"/>
  </si>
  <si>
    <t>上海华程西南旅行社有限公司</t>
    <phoneticPr fontId="2" type="noConversion"/>
  </si>
  <si>
    <t>北京沃凯德国际旅行有限公司50</t>
  </si>
  <si>
    <t>北京中公未来教育咨询有限公司</t>
  </si>
  <si>
    <t>毛利增量（万元）</t>
    <phoneticPr fontId="2" type="noConversion"/>
  </si>
  <si>
    <t>收入增量（万元）</t>
    <phoneticPr fontId="2" type="noConversion"/>
  </si>
  <si>
    <t>成本增量（万元）</t>
    <phoneticPr fontId="2" type="noConversion"/>
  </si>
  <si>
    <t>湖北通联天下商务有限公司(B2B订单)</t>
  </si>
  <si>
    <t>中国建设银行股份有限公司</t>
  </si>
  <si>
    <t>交易金额增量（亿元）</t>
    <phoneticPr fontId="2" type="noConversion"/>
  </si>
  <si>
    <t>中国移动通信集团江苏有限公司（单笔）</t>
  </si>
  <si>
    <t>天翼电子商务有限公司广东分公司（代扣）</t>
  </si>
  <si>
    <t>中国银行江西分行（单笔代扣）</t>
  </si>
  <si>
    <t>交易笔数增量（万笔）</t>
    <phoneticPr fontId="2" type="noConversion"/>
  </si>
  <si>
    <t>网之易信息技术（北京）有限公司</t>
  </si>
  <si>
    <t>中石化资产经营管理公司（上海高桥）</t>
  </si>
  <si>
    <t>商户号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</si>
</sst>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000_ "/>
    <numFmt numFmtId="178" formatCode="0.00_ "/>
    <numFmt numFmtId="183" formatCode="0_ "/>
  </numFmts>
  <fonts count="6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4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4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1" fillId="3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2" borderId="0" xfId="0" applyFont="1" applyFill="1">
      <alignment vertical="center"/>
    </xf>
    <xf numFmtId="10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10" fontId="4" fillId="2" borderId="0" xfId="0" applyNumberFormat="1" applyFont="1" applyFill="1">
      <alignment vertical="center"/>
    </xf>
    <xf numFmtId="178" fontId="0" fillId="0" borderId="0" xfId="0" applyNumberFormat="1">
      <alignment vertical="center"/>
    </xf>
    <xf numFmtId="178" fontId="4" fillId="2" borderId="0" xfId="0" applyNumberFormat="1" applyFont="1" applyFill="1">
      <alignment vertical="center"/>
    </xf>
    <xf numFmtId="183" fontId="5" fillId="0" borderId="0" xfId="0" applyNumberFormat="1" applyFont="1">
      <alignment vertical="center"/>
    </xf>
    <xf numFmtId="183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0" fillId="0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8" fontId="4" fillId="3" borderId="0" xfId="0" applyNumberFormat="1" applyFont="1" applyFill="1">
      <alignment vertical="center"/>
    </xf>
    <xf numFmtId="178" fontId="3" fillId="0" borderId="0" xfId="0" applyNumberFormat="1" applyFont="1" applyFill="1">
      <alignment vertical="center"/>
    </xf>
    <xf numFmtId="178" fontId="3" fillId="2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78" fontId="4" fillId="0" borderId="0" xfId="0" applyNumberFormat="1" applyFont="1" applyFill="1">
      <alignment vertical="center"/>
    </xf>
    <xf numFmtId="178" fontId="4" fillId="4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8"/>
  <sheetViews>
    <sheetView workbookViewId="0">
      <selection activeCell="H20" sqref="H20"/>
    </sheetView>
  </sheetViews>
  <sheetFormatPr defaultRowHeight="13.5"/>
  <cols>
    <col min="1" max="1" width="3.5" bestFit="1" customWidth="1"/>
    <col min="2" max="2" width="20" bestFit="1" customWidth="1"/>
    <col min="3" max="3" width="10.5" style="1" bestFit="1" customWidth="1"/>
    <col min="4" max="4" width="11.625" style="1" bestFit="1" customWidth="1"/>
    <col min="5" max="5" width="12.75" style="1" bestFit="1" customWidth="1"/>
    <col min="6" max="6" width="11.625" style="1" bestFit="1" customWidth="1"/>
    <col min="7" max="7" width="3.5" bestFit="1" customWidth="1"/>
    <col min="8" max="8" width="20" bestFit="1" customWidth="1"/>
    <col min="9" max="9" width="10.5" style="1" bestFit="1" customWidth="1"/>
    <col min="10" max="12" width="11.625" style="1" bestFit="1" customWidth="1"/>
    <col min="13" max="13" width="3.5" bestFit="1" customWidth="1"/>
    <col min="14" max="14" width="20" bestFit="1" customWidth="1"/>
    <col min="15" max="15" width="10.5" style="1" bestFit="1" customWidth="1"/>
    <col min="16" max="18" width="11.625" style="1" bestFit="1" customWidth="1"/>
  </cols>
  <sheetData>
    <row r="2" spans="1:18">
      <c r="A2" t="s">
        <v>16</v>
      </c>
      <c r="B2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t="s">
        <v>16</v>
      </c>
      <c r="H2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t="s">
        <v>16</v>
      </c>
      <c r="N2" t="s">
        <v>17</v>
      </c>
      <c r="O2" s="1" t="s">
        <v>18</v>
      </c>
      <c r="P2" s="1" t="s">
        <v>19</v>
      </c>
      <c r="Q2" s="1" t="s">
        <v>20</v>
      </c>
      <c r="R2" s="1" t="s">
        <v>21</v>
      </c>
    </row>
    <row r="3" spans="1:18">
      <c r="A3">
        <v>-2</v>
      </c>
      <c r="B3" t="s">
        <v>0</v>
      </c>
      <c r="C3" s="1">
        <v>301.46105</v>
      </c>
      <c r="D3" s="1">
        <v>9.9024000000000001</v>
      </c>
      <c r="E3" s="1">
        <v>0</v>
      </c>
      <c r="F3" s="1">
        <v>2.4756</v>
      </c>
      <c r="G3">
        <v>-2</v>
      </c>
      <c r="H3" t="s">
        <v>0</v>
      </c>
      <c r="I3" s="1">
        <v>288.65582499999999</v>
      </c>
      <c r="J3" s="1">
        <v>10.1076</v>
      </c>
      <c r="K3" s="1">
        <v>0</v>
      </c>
      <c r="L3" s="1">
        <v>2.5268999999999999</v>
      </c>
      <c r="M3">
        <v>-2</v>
      </c>
      <c r="N3" t="s">
        <v>0</v>
      </c>
      <c r="O3" s="1">
        <v>225.63713999999999</v>
      </c>
      <c r="P3" s="1">
        <v>7.5313999999999997</v>
      </c>
      <c r="Q3" s="1">
        <v>0</v>
      </c>
      <c r="R3" s="1">
        <v>1.8828499999999999</v>
      </c>
    </row>
    <row r="4" spans="1:18">
      <c r="A4">
        <v>1</v>
      </c>
      <c r="B4" t="s">
        <v>1</v>
      </c>
      <c r="C4" s="1">
        <v>73.441156000000007</v>
      </c>
      <c r="D4" s="1">
        <v>2343.0603999999998</v>
      </c>
      <c r="E4" s="1">
        <v>2248.8594469999998</v>
      </c>
      <c r="F4" s="1">
        <v>1433.5428039999999</v>
      </c>
      <c r="G4">
        <v>1</v>
      </c>
      <c r="H4" t="s">
        <v>1</v>
      </c>
      <c r="I4" s="1">
        <v>71.141178999999994</v>
      </c>
      <c r="J4" s="1">
        <v>2533.2842999999998</v>
      </c>
      <c r="K4" s="1">
        <v>2195.1815750000001</v>
      </c>
      <c r="L4" s="1">
        <v>1395.991765</v>
      </c>
      <c r="M4">
        <v>1</v>
      </c>
      <c r="N4" t="s">
        <v>1</v>
      </c>
      <c r="O4" s="1">
        <v>84.779325999999998</v>
      </c>
      <c r="P4" s="1">
        <v>2718.0527999999999</v>
      </c>
      <c r="Q4" s="1">
        <v>3030.2237420000001</v>
      </c>
      <c r="R4" s="1">
        <v>1713.7747059999999</v>
      </c>
    </row>
    <row r="5" spans="1:18">
      <c r="A5">
        <v>2</v>
      </c>
      <c r="B5" t="s">
        <v>2</v>
      </c>
      <c r="C5" s="1">
        <v>0.13731099999999999</v>
      </c>
      <c r="D5" s="1">
        <v>1.4642999999999999</v>
      </c>
      <c r="E5" s="1">
        <v>28.378723000000001</v>
      </c>
      <c r="F5" s="1">
        <v>2.2747609999999998</v>
      </c>
      <c r="G5">
        <v>2</v>
      </c>
      <c r="H5" t="s">
        <v>2</v>
      </c>
      <c r="I5" s="1">
        <v>0.160354</v>
      </c>
      <c r="J5" s="1">
        <v>1.1158999999999999</v>
      </c>
      <c r="K5" s="1">
        <v>33.070397</v>
      </c>
      <c r="L5" s="1">
        <v>2.6172550000000001</v>
      </c>
      <c r="M5">
        <v>2</v>
      </c>
      <c r="N5" t="s">
        <v>2</v>
      </c>
      <c r="O5" s="1">
        <v>3.2894190000000001</v>
      </c>
      <c r="P5" s="1">
        <v>5.0175000000000001</v>
      </c>
      <c r="Q5" s="1">
        <v>857.17420300000003</v>
      </c>
      <c r="R5" s="1">
        <v>108.159392</v>
      </c>
    </row>
    <row r="6" spans="1:18">
      <c r="A6">
        <v>3</v>
      </c>
      <c r="B6" t="s">
        <v>3</v>
      </c>
      <c r="C6" s="1">
        <v>0.209788</v>
      </c>
      <c r="D6" s="1">
        <v>0.93989999999999996</v>
      </c>
      <c r="E6" s="1">
        <v>32.596263</v>
      </c>
      <c r="F6" s="1">
        <v>24.400068000000001</v>
      </c>
      <c r="G6">
        <v>3</v>
      </c>
      <c r="H6" t="s">
        <v>3</v>
      </c>
      <c r="I6" s="1">
        <v>0.16203699999999999</v>
      </c>
      <c r="J6" s="1">
        <v>0.85850000000000004</v>
      </c>
      <c r="K6" s="1">
        <v>26.564792000000001</v>
      </c>
      <c r="L6" s="1">
        <v>18.135812999999999</v>
      </c>
      <c r="M6">
        <v>3</v>
      </c>
      <c r="N6" t="s">
        <v>3</v>
      </c>
      <c r="O6" s="1">
        <v>8.4128999999999995E-2</v>
      </c>
      <c r="P6" s="1">
        <v>0.31480000000000002</v>
      </c>
      <c r="Q6" s="1">
        <v>16.210654000000002</v>
      </c>
      <c r="R6" s="1">
        <v>7.7721210000000003</v>
      </c>
    </row>
    <row r="7" spans="1:18">
      <c r="A7">
        <v>4</v>
      </c>
      <c r="B7" t="s">
        <v>4</v>
      </c>
      <c r="C7" s="1">
        <v>41.625762000000002</v>
      </c>
      <c r="D7" s="1">
        <v>249.6233</v>
      </c>
      <c r="E7" s="1">
        <v>1819.5656369999999</v>
      </c>
      <c r="F7" s="1">
        <v>1159.7815169999999</v>
      </c>
      <c r="G7">
        <v>4</v>
      </c>
      <c r="H7" t="s">
        <v>4</v>
      </c>
      <c r="I7" s="1">
        <v>36.476723999999997</v>
      </c>
      <c r="J7" s="1">
        <v>247.96350000000001</v>
      </c>
      <c r="K7" s="1">
        <v>1581.353269</v>
      </c>
      <c r="L7" s="1">
        <v>984.14072499999997</v>
      </c>
      <c r="M7">
        <v>4</v>
      </c>
      <c r="N7" t="s">
        <v>4</v>
      </c>
      <c r="O7" s="1">
        <v>34.630285000000001</v>
      </c>
      <c r="P7" s="1">
        <v>186.95599999999999</v>
      </c>
      <c r="Q7" s="1">
        <v>1488.462792</v>
      </c>
      <c r="R7" s="1">
        <v>884.58063300000003</v>
      </c>
    </row>
    <row r="8" spans="1:18">
      <c r="A8">
        <v>5</v>
      </c>
      <c r="B8" t="s">
        <v>5</v>
      </c>
      <c r="C8" s="1">
        <v>13.277288</v>
      </c>
      <c r="D8" s="1">
        <v>401.76549999999997</v>
      </c>
      <c r="E8" s="1">
        <v>535.66253600000005</v>
      </c>
      <c r="F8" s="1">
        <v>540.709743</v>
      </c>
      <c r="G8">
        <v>5</v>
      </c>
      <c r="H8" t="s">
        <v>5</v>
      </c>
      <c r="I8" s="1">
        <v>11.355979</v>
      </c>
      <c r="J8" s="1">
        <v>375.43290000000002</v>
      </c>
      <c r="K8" s="1">
        <v>417.46058799999997</v>
      </c>
      <c r="L8" s="1">
        <v>481.55994600000002</v>
      </c>
      <c r="M8">
        <v>5</v>
      </c>
      <c r="N8" t="s">
        <v>5</v>
      </c>
      <c r="O8" s="1">
        <v>6.3550300000000002</v>
      </c>
      <c r="P8" s="1">
        <v>190.6686</v>
      </c>
      <c r="Q8" s="1">
        <v>303.405349</v>
      </c>
      <c r="R8" s="1">
        <v>282.53166900000002</v>
      </c>
    </row>
    <row r="9" spans="1:18">
      <c r="A9">
        <v>6</v>
      </c>
      <c r="B9" t="s">
        <v>6</v>
      </c>
      <c r="C9" s="1">
        <v>0.36790699999999998</v>
      </c>
      <c r="D9" s="1">
        <v>36.126899999999999</v>
      </c>
      <c r="E9" s="1">
        <v>17.806529000000001</v>
      </c>
      <c r="F9" s="1">
        <v>18.616809</v>
      </c>
      <c r="G9">
        <v>6</v>
      </c>
      <c r="H9" t="s">
        <v>6</v>
      </c>
      <c r="I9" s="1">
        <v>0.28624899999999998</v>
      </c>
      <c r="J9" s="1">
        <v>20.821400000000001</v>
      </c>
      <c r="K9" s="1">
        <v>15.866777000000001</v>
      </c>
      <c r="L9" s="1">
        <v>15.940163999999999</v>
      </c>
      <c r="M9">
        <v>6</v>
      </c>
      <c r="N9" t="s">
        <v>6</v>
      </c>
      <c r="O9" s="1">
        <v>2.8400000000000002E-4</v>
      </c>
      <c r="P9" s="1">
        <v>6.1400000000000003E-2</v>
      </c>
      <c r="Q9" s="1">
        <v>6.9080000000000003E-2</v>
      </c>
      <c r="R9" s="1">
        <v>8.5199999999999998E-3</v>
      </c>
    </row>
    <row r="10" spans="1:18">
      <c r="A10">
        <v>7</v>
      </c>
      <c r="B10" t="s">
        <v>7</v>
      </c>
      <c r="C10" s="1">
        <v>3.0753309999999998</v>
      </c>
      <c r="D10" s="1">
        <v>260.88959999999997</v>
      </c>
      <c r="E10" s="1">
        <v>240.99834200000001</v>
      </c>
      <c r="F10" s="1">
        <v>120.949665</v>
      </c>
      <c r="G10">
        <v>7</v>
      </c>
      <c r="H10" t="s">
        <v>7</v>
      </c>
      <c r="I10" s="1">
        <v>2.5271720000000002</v>
      </c>
      <c r="J10" s="1">
        <v>222.1063</v>
      </c>
      <c r="K10" s="1">
        <v>202.13582199999999</v>
      </c>
      <c r="L10" s="1">
        <v>104.43456</v>
      </c>
      <c r="M10">
        <v>7</v>
      </c>
      <c r="N10" t="s">
        <v>7</v>
      </c>
      <c r="O10" s="1">
        <v>3.6169E-2</v>
      </c>
      <c r="P10" s="1">
        <v>3.6086999999999998</v>
      </c>
      <c r="Q10" s="1">
        <v>3.7565900000000001</v>
      </c>
      <c r="R10" s="1">
        <v>1.6504540000000001</v>
      </c>
    </row>
    <row r="11" spans="1:18">
      <c r="A11">
        <v>8</v>
      </c>
      <c r="B11" t="s">
        <v>8</v>
      </c>
      <c r="C11" s="1">
        <v>61.662108000000003</v>
      </c>
      <c r="D11" s="1">
        <v>2875.4562999999998</v>
      </c>
      <c r="E11" s="1">
        <v>1347.526766</v>
      </c>
      <c r="F11" s="1">
        <v>1233.2421750000001</v>
      </c>
      <c r="G11">
        <v>8</v>
      </c>
      <c r="H11" t="s">
        <v>8</v>
      </c>
      <c r="I11" s="1">
        <v>39.228425999999999</v>
      </c>
      <c r="J11" s="1">
        <v>2025.5082</v>
      </c>
      <c r="K11" s="1">
        <v>869.91294600000003</v>
      </c>
      <c r="L11" s="1">
        <v>784.56852400000002</v>
      </c>
      <c r="M11">
        <v>8</v>
      </c>
      <c r="N11" t="s">
        <v>8</v>
      </c>
      <c r="O11" s="1">
        <v>48.097192999999997</v>
      </c>
      <c r="P11" s="1">
        <v>2242.0684999999999</v>
      </c>
      <c r="Q11" s="1">
        <v>1021.092214</v>
      </c>
      <c r="R11" s="1">
        <v>961.94386599999996</v>
      </c>
    </row>
    <row r="12" spans="1:18">
      <c r="A12">
        <v>9</v>
      </c>
      <c r="B12" t="s">
        <v>9</v>
      </c>
      <c r="C12" s="1">
        <v>18.328735999999999</v>
      </c>
      <c r="D12" s="1">
        <v>14.595599999999999</v>
      </c>
      <c r="E12" s="1">
        <v>13803.189015</v>
      </c>
      <c r="F12" s="1">
        <v>259.18846000000002</v>
      </c>
      <c r="G12">
        <v>9</v>
      </c>
      <c r="H12" t="s">
        <v>9</v>
      </c>
      <c r="I12" s="1">
        <v>12.674026</v>
      </c>
      <c r="J12" s="1">
        <v>16.081700000000001</v>
      </c>
      <c r="K12" s="1">
        <v>426.84311000000002</v>
      </c>
      <c r="L12" s="1">
        <v>308.968324</v>
      </c>
      <c r="M12">
        <v>9</v>
      </c>
      <c r="N12" t="s">
        <v>9</v>
      </c>
      <c r="O12" s="1">
        <v>4.9350709999999998</v>
      </c>
      <c r="P12" s="1">
        <v>27.8415</v>
      </c>
      <c r="Q12" s="1">
        <v>299.85818899999998</v>
      </c>
      <c r="R12" s="1">
        <v>209.61786000000001</v>
      </c>
    </row>
    <row r="13" spans="1:18">
      <c r="A13">
        <v>10</v>
      </c>
      <c r="B13" t="s">
        <v>10</v>
      </c>
      <c r="C13" s="1">
        <v>56.047466</v>
      </c>
      <c r="D13" s="1">
        <v>2.8048000000000002</v>
      </c>
      <c r="E13" s="1">
        <v>44.355691999999998</v>
      </c>
      <c r="F13" s="1">
        <v>13.932</v>
      </c>
      <c r="G13">
        <v>10</v>
      </c>
      <c r="H13" t="s">
        <v>10</v>
      </c>
      <c r="I13" s="1">
        <v>40.573292000000002</v>
      </c>
      <c r="J13" s="1">
        <v>2.1555</v>
      </c>
      <c r="K13" s="1">
        <v>31.632756000000001</v>
      </c>
      <c r="L13" s="1">
        <v>10.775499999999999</v>
      </c>
      <c r="M13">
        <v>10</v>
      </c>
      <c r="N13" t="s">
        <v>10</v>
      </c>
      <c r="O13" s="1">
        <v>52.446755000000003</v>
      </c>
      <c r="P13" s="1">
        <v>0.94489999999999996</v>
      </c>
      <c r="Q13" s="1">
        <v>8.6479029999999995</v>
      </c>
      <c r="R13" s="1">
        <v>4.7489999999999997</v>
      </c>
    </row>
    <row r="14" spans="1:18">
      <c r="A14">
        <v>11</v>
      </c>
      <c r="B14" t="s">
        <v>11</v>
      </c>
      <c r="C14" s="1">
        <v>39.961170000000003</v>
      </c>
      <c r="D14" s="1">
        <v>171.22970000000001</v>
      </c>
      <c r="E14" s="1">
        <v>0</v>
      </c>
      <c r="F14" s="1">
        <v>0</v>
      </c>
      <c r="G14">
        <v>11</v>
      </c>
      <c r="H14" t="s">
        <v>11</v>
      </c>
      <c r="I14" s="1">
        <v>45.731774000000001</v>
      </c>
      <c r="J14" s="1">
        <v>193.5461</v>
      </c>
      <c r="K14" s="1">
        <v>0</v>
      </c>
      <c r="L14" s="1">
        <v>0</v>
      </c>
      <c r="M14">
        <v>11</v>
      </c>
      <c r="N14" t="s">
        <v>11</v>
      </c>
      <c r="O14" s="1">
        <v>78.299222</v>
      </c>
      <c r="P14" s="1">
        <v>302.7303</v>
      </c>
      <c r="Q14" s="1">
        <v>0</v>
      </c>
      <c r="R14" s="1">
        <v>0</v>
      </c>
    </row>
    <row r="15" spans="1:18">
      <c r="A15">
        <v>12</v>
      </c>
      <c r="B15" t="s">
        <v>12</v>
      </c>
      <c r="C15" s="1">
        <v>273.737053</v>
      </c>
      <c r="D15" s="1">
        <v>187.58770000000001</v>
      </c>
      <c r="E15" s="1">
        <v>39.276788000000003</v>
      </c>
      <c r="F15" s="1">
        <v>22.542439999999999</v>
      </c>
      <c r="G15">
        <v>12</v>
      </c>
      <c r="H15" t="s">
        <v>12</v>
      </c>
      <c r="I15" s="1">
        <v>253.93768700000001</v>
      </c>
      <c r="J15" s="1">
        <v>176.10910000000001</v>
      </c>
      <c r="K15" s="1">
        <v>37.365960999999999</v>
      </c>
      <c r="L15" s="1">
        <v>20.084085000000002</v>
      </c>
      <c r="M15">
        <v>12</v>
      </c>
      <c r="N15" t="s">
        <v>12</v>
      </c>
      <c r="O15" s="1">
        <v>139.714833</v>
      </c>
      <c r="P15" s="1">
        <v>159.8689</v>
      </c>
      <c r="Q15" s="1">
        <v>35.382770999999998</v>
      </c>
      <c r="R15" s="1">
        <v>19.346979000000001</v>
      </c>
    </row>
    <row r="16" spans="1:18">
      <c r="A16">
        <v>13</v>
      </c>
      <c r="B16" t="s">
        <v>13</v>
      </c>
      <c r="C16" s="1">
        <v>241.39015699999999</v>
      </c>
      <c r="D16" s="1">
        <v>7.4177</v>
      </c>
      <c r="E16" s="1">
        <v>0</v>
      </c>
      <c r="F16" s="1">
        <v>1.854425</v>
      </c>
      <c r="G16">
        <v>13</v>
      </c>
      <c r="H16" t="s">
        <v>13</v>
      </c>
      <c r="I16" s="1">
        <v>216.30403899999999</v>
      </c>
      <c r="J16" s="1">
        <v>7.0175000000000001</v>
      </c>
      <c r="K16" s="1">
        <v>0</v>
      </c>
      <c r="L16" s="1">
        <v>1.7547999999999999</v>
      </c>
      <c r="M16">
        <v>13</v>
      </c>
      <c r="N16" t="s">
        <v>13</v>
      </c>
      <c r="O16" s="1">
        <v>156.58745999999999</v>
      </c>
      <c r="P16" s="1">
        <v>5.5448000000000004</v>
      </c>
      <c r="Q16" s="1">
        <v>0</v>
      </c>
      <c r="R16" s="1">
        <v>1.3862000000000001</v>
      </c>
    </row>
    <row r="17" spans="1:18">
      <c r="A17">
        <v>14</v>
      </c>
      <c r="B17" t="s">
        <v>14</v>
      </c>
      <c r="C17" s="1">
        <v>192.353262</v>
      </c>
      <c r="D17" s="1">
        <v>394.31760000000003</v>
      </c>
      <c r="E17" s="1">
        <v>358.52337899999998</v>
      </c>
      <c r="F17" s="1">
        <v>268.77685000000002</v>
      </c>
      <c r="G17">
        <v>14</v>
      </c>
      <c r="H17" t="s">
        <v>14</v>
      </c>
      <c r="I17" s="1">
        <v>157.92551599999999</v>
      </c>
      <c r="J17" s="1">
        <v>308.55169999999998</v>
      </c>
      <c r="K17" s="1">
        <v>285.92788999999999</v>
      </c>
      <c r="L17" s="1">
        <v>215.84968000000001</v>
      </c>
      <c r="M17">
        <v>14</v>
      </c>
      <c r="N17" t="s">
        <v>14</v>
      </c>
      <c r="O17" s="1">
        <v>95.447415000000007</v>
      </c>
      <c r="P17" s="1">
        <v>141.77449999999999</v>
      </c>
      <c r="Q17" s="1">
        <v>143.263656</v>
      </c>
      <c r="R17" s="1">
        <v>99.242149999999995</v>
      </c>
    </row>
    <row r="18" spans="1:18">
      <c r="A18">
        <v>15</v>
      </c>
      <c r="B18" t="s">
        <v>15</v>
      </c>
      <c r="C18" s="1">
        <v>0.39925300000000002</v>
      </c>
      <c r="D18" s="1">
        <v>0.41880000000000001</v>
      </c>
      <c r="E18" s="1">
        <v>0</v>
      </c>
      <c r="F18" s="1">
        <v>0</v>
      </c>
      <c r="G18">
        <v>15</v>
      </c>
      <c r="H18" t="s">
        <v>15</v>
      </c>
      <c r="I18" s="1">
        <v>0.31396299999999999</v>
      </c>
      <c r="J18" s="1">
        <v>0.35049999999999998</v>
      </c>
      <c r="K18" s="1">
        <v>0</v>
      </c>
      <c r="L18" s="1">
        <v>0</v>
      </c>
      <c r="M18">
        <v>15</v>
      </c>
      <c r="N18" t="s">
        <v>15</v>
      </c>
      <c r="O18" s="1">
        <v>0.49768699999999999</v>
      </c>
      <c r="P18" s="1">
        <v>0.41189999999999999</v>
      </c>
      <c r="Q18" s="1">
        <v>0</v>
      </c>
      <c r="R18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0"/>
  <sheetViews>
    <sheetView topLeftCell="J1" workbookViewId="0">
      <selection activeCell="V18" sqref="V18"/>
    </sheetView>
  </sheetViews>
  <sheetFormatPr defaultRowHeight="13.5"/>
  <cols>
    <col min="1" max="1" width="5.5" style="6" bestFit="1" customWidth="1"/>
    <col min="2" max="2" width="21.25" style="6" customWidth="1"/>
    <col min="3" max="3" width="15.125" style="14" bestFit="1" customWidth="1"/>
    <col min="4" max="4" width="17.25" style="14" bestFit="1" customWidth="1"/>
    <col min="5" max="6" width="13" style="14" bestFit="1" customWidth="1"/>
    <col min="7" max="7" width="13" style="14" customWidth="1"/>
    <col min="8" max="8" width="15.125" style="10" bestFit="1" customWidth="1"/>
    <col min="9" max="9" width="17.25" style="10" bestFit="1" customWidth="1"/>
    <col min="10" max="11" width="13" style="10" bestFit="1" customWidth="1"/>
    <col min="12" max="12" width="13" style="10" customWidth="1"/>
    <col min="13" max="13" width="11.25" bestFit="1" customWidth="1"/>
    <col min="14" max="14" width="11.25" style="20" bestFit="1" customWidth="1"/>
    <col min="15" max="15" width="13.25" bestFit="1" customWidth="1"/>
    <col min="16" max="16" width="9.25" style="20" bestFit="1" customWidth="1"/>
    <col min="17" max="17" width="12" bestFit="1" customWidth="1"/>
    <col min="18" max="18" width="9.25" style="20" bestFit="1" customWidth="1"/>
    <col min="19" max="19" width="12" bestFit="1" customWidth="1"/>
    <col min="20" max="20" width="9.25" style="20" bestFit="1" customWidth="1"/>
    <col min="21" max="21" width="10.75" style="23" bestFit="1" customWidth="1"/>
    <col min="22" max="22" width="14.375" style="20" customWidth="1"/>
  </cols>
  <sheetData>
    <row r="1" spans="1:22" ht="16.5">
      <c r="A1" s="3"/>
      <c r="B1" s="3"/>
      <c r="C1" s="12" t="s">
        <v>28</v>
      </c>
      <c r="D1" s="12"/>
      <c r="E1" s="12"/>
      <c r="F1" s="12"/>
      <c r="G1" s="12"/>
      <c r="H1" s="8" t="s">
        <v>35</v>
      </c>
      <c r="I1" s="8"/>
      <c r="J1" s="8"/>
      <c r="K1" s="8"/>
      <c r="L1" s="21"/>
      <c r="M1" s="4"/>
      <c r="N1" s="27"/>
      <c r="O1" s="4"/>
      <c r="P1" s="27"/>
      <c r="Q1" s="4"/>
      <c r="R1" s="27"/>
      <c r="S1" s="4"/>
      <c r="T1" s="27"/>
      <c r="U1" s="28"/>
      <c r="V1" s="27"/>
    </row>
    <row r="2" spans="1:22" ht="15">
      <c r="A2" s="3" t="s">
        <v>22</v>
      </c>
      <c r="B2" s="3"/>
      <c r="C2" s="13" t="s">
        <v>36</v>
      </c>
      <c r="D2" s="13" t="s">
        <v>37</v>
      </c>
      <c r="E2" s="13" t="s">
        <v>29</v>
      </c>
      <c r="F2" s="13" t="s">
        <v>38</v>
      </c>
      <c r="G2" s="13" t="s">
        <v>48</v>
      </c>
      <c r="H2" s="9" t="s">
        <v>36</v>
      </c>
      <c r="I2" s="9" t="s">
        <v>37</v>
      </c>
      <c r="J2" s="9" t="s">
        <v>29</v>
      </c>
      <c r="K2" s="9" t="s">
        <v>38</v>
      </c>
      <c r="L2" s="9" t="s">
        <v>48</v>
      </c>
      <c r="M2" s="9" t="s">
        <v>50</v>
      </c>
      <c r="N2" s="9" t="s">
        <v>51</v>
      </c>
      <c r="O2" s="9" t="s">
        <v>52</v>
      </c>
      <c r="P2" s="22" t="s">
        <v>53</v>
      </c>
      <c r="Q2" s="9" t="s">
        <v>54</v>
      </c>
      <c r="R2" s="22" t="s">
        <v>55</v>
      </c>
      <c r="S2" s="9" t="s">
        <v>56</v>
      </c>
      <c r="T2" s="22" t="s">
        <v>57</v>
      </c>
      <c r="U2" s="24" t="s">
        <v>58</v>
      </c>
      <c r="V2" s="22" t="s">
        <v>59</v>
      </c>
    </row>
    <row r="3" spans="1:22" s="15" customFormat="1" ht="15">
      <c r="A3" s="11" t="s">
        <v>23</v>
      </c>
      <c r="B3" s="11"/>
      <c r="C3" s="33">
        <f>SUM(C8,C13,C14:C16)</f>
        <v>311.54191499999996</v>
      </c>
      <c r="D3" s="33">
        <f t="shared" ref="D3:K3" si="0">SUM(D8,D13,D14:D16)</f>
        <v>6535.96</v>
      </c>
      <c r="E3" s="33">
        <f t="shared" si="0"/>
        <v>5357.1446839999999</v>
      </c>
      <c r="F3" s="33">
        <f t="shared" si="0"/>
        <v>3586.409826999999</v>
      </c>
      <c r="G3" s="33">
        <f>E3-F3</f>
        <v>1770.7348570000008</v>
      </c>
      <c r="H3" s="33">
        <f t="shared" si="0"/>
        <v>264.47878600000001</v>
      </c>
      <c r="I3" s="33">
        <f t="shared" si="0"/>
        <v>5875.1260999999986</v>
      </c>
      <c r="J3" s="33">
        <f t="shared" si="0"/>
        <v>4940.9565860000002</v>
      </c>
      <c r="K3" s="33">
        <f t="shared" si="0"/>
        <v>3331.2420520000001</v>
      </c>
      <c r="L3" s="33">
        <f>J3-K3</f>
        <v>1609.7145340000002</v>
      </c>
      <c r="M3" s="30">
        <f t="shared" ref="M3:M22" si="1">C3-H3</f>
        <v>47.063128999999947</v>
      </c>
      <c r="N3" s="29">
        <f t="shared" ref="N3:N22" si="2">M3/H3</f>
        <v>0.17794670684854075</v>
      </c>
      <c r="O3" s="30">
        <f>D3-I3</f>
        <v>660.83390000000145</v>
      </c>
      <c r="P3" s="29">
        <f>O3/I3</f>
        <v>0.11247995170690916</v>
      </c>
      <c r="Q3" s="30">
        <f>E3-J3</f>
        <v>416.18809799999963</v>
      </c>
      <c r="R3" s="29">
        <f>Q3/J3</f>
        <v>8.4232292017956942E-2</v>
      </c>
      <c r="S3" s="30">
        <f>F3-K3</f>
        <v>255.16777499999898</v>
      </c>
      <c r="T3" s="29">
        <f>S3/K3</f>
        <v>7.6598389134407752E-2</v>
      </c>
      <c r="U3" s="30">
        <f t="shared" ref="U3:U22" si="3">G3-L3</f>
        <v>161.02032300000064</v>
      </c>
      <c r="V3" s="29">
        <f t="shared" ref="V3:V22" si="4">U3/L3</f>
        <v>0.10003035917174655</v>
      </c>
    </row>
    <row r="4" spans="1:22" ht="16.5">
      <c r="A4" s="2" t="s">
        <v>24</v>
      </c>
      <c r="B4" s="7" t="s">
        <v>25</v>
      </c>
      <c r="C4" s="34">
        <v>73.441156000000007</v>
      </c>
      <c r="D4" s="34">
        <v>2343.0603999999998</v>
      </c>
      <c r="E4" s="34">
        <v>2248.8594469999998</v>
      </c>
      <c r="F4" s="34">
        <v>1433.5428039999999</v>
      </c>
      <c r="G4" s="34">
        <f t="shared" ref="G4:G22" si="5">E4-F4</f>
        <v>815.31664299999989</v>
      </c>
      <c r="H4" s="35">
        <v>71.141178999999994</v>
      </c>
      <c r="I4" s="35">
        <v>2533.2842999999998</v>
      </c>
      <c r="J4" s="35">
        <v>2195.1815750000001</v>
      </c>
      <c r="K4" s="35">
        <v>1395.991765</v>
      </c>
      <c r="L4" s="36">
        <f t="shared" ref="L4:L22" si="6">J4-K4</f>
        <v>799.18981000000008</v>
      </c>
      <c r="M4" s="28">
        <f t="shared" si="1"/>
        <v>2.2999770000000126</v>
      </c>
      <c r="N4" s="27">
        <f t="shared" si="2"/>
        <v>3.2329756581627817E-2</v>
      </c>
      <c r="O4" s="28">
        <f t="shared" ref="O4:O7" si="7">D4-I4</f>
        <v>-190.22389999999996</v>
      </c>
      <c r="P4" s="27">
        <f t="shared" ref="P4:P7" si="8">O4/I4</f>
        <v>-7.5089834962463534E-2</v>
      </c>
      <c r="Q4" s="28">
        <f t="shared" ref="Q4:Q7" si="9">E4-J4</f>
        <v>53.677871999999752</v>
      </c>
      <c r="R4" s="27">
        <f t="shared" ref="R4:R7" si="10">Q4/J4</f>
        <v>2.4452588620146262E-2</v>
      </c>
      <c r="S4" s="28">
        <f t="shared" ref="S4:S7" si="11">F4-K4</f>
        <v>37.551038999999946</v>
      </c>
      <c r="T4" s="27">
        <f t="shared" ref="T4:T7" si="12">S4/K4</f>
        <v>2.6899183749841064E-2</v>
      </c>
      <c r="U4" s="28">
        <f t="shared" si="3"/>
        <v>16.126832999999806</v>
      </c>
      <c r="V4" s="27">
        <f t="shared" si="4"/>
        <v>2.0178977256979546E-2</v>
      </c>
    </row>
    <row r="5" spans="1:22" ht="16.5">
      <c r="A5" s="2"/>
      <c r="B5" s="7" t="s">
        <v>39</v>
      </c>
      <c r="C5" s="34">
        <v>0.13731099999999999</v>
      </c>
      <c r="D5" s="34">
        <v>1.4642999999999999</v>
      </c>
      <c r="E5" s="34">
        <v>28.378723000000001</v>
      </c>
      <c r="F5" s="34">
        <v>2.2747609999999998</v>
      </c>
      <c r="G5" s="34">
        <f t="shared" si="5"/>
        <v>26.103962000000003</v>
      </c>
      <c r="H5" s="35">
        <v>0.160354</v>
      </c>
      <c r="I5" s="35">
        <v>1.1158999999999999</v>
      </c>
      <c r="J5" s="35">
        <v>33.070397</v>
      </c>
      <c r="K5" s="35">
        <v>2.6172550000000001</v>
      </c>
      <c r="L5" s="36">
        <f t="shared" si="6"/>
        <v>30.453142</v>
      </c>
      <c r="M5" s="28">
        <f t="shared" si="1"/>
        <v>-2.3043000000000008E-2</v>
      </c>
      <c r="N5" s="27">
        <f t="shared" si="2"/>
        <v>-0.1437008119535528</v>
      </c>
      <c r="O5" s="28">
        <f t="shared" si="7"/>
        <v>0.34840000000000004</v>
      </c>
      <c r="P5" s="27">
        <f t="shared" si="8"/>
        <v>0.3122143561251009</v>
      </c>
      <c r="Q5" s="28">
        <f t="shared" si="9"/>
        <v>-4.691673999999999</v>
      </c>
      <c r="R5" s="27">
        <f t="shared" si="10"/>
        <v>-0.14186929778919796</v>
      </c>
      <c r="S5" s="28">
        <f t="shared" si="11"/>
        <v>-0.3424940000000003</v>
      </c>
      <c r="T5" s="27">
        <f t="shared" si="12"/>
        <v>-0.13086000408825288</v>
      </c>
      <c r="U5" s="28">
        <f t="shared" si="3"/>
        <v>-4.3491799999999969</v>
      </c>
      <c r="V5" s="27">
        <f t="shared" si="4"/>
        <v>-0.14281547697114461</v>
      </c>
    </row>
    <row r="6" spans="1:22" ht="16.5">
      <c r="A6" s="2"/>
      <c r="B6" s="7" t="s">
        <v>26</v>
      </c>
      <c r="C6" s="34">
        <v>0.209788</v>
      </c>
      <c r="D6" s="34">
        <v>0.93989999999999996</v>
      </c>
      <c r="E6" s="34">
        <v>32.596263</v>
      </c>
      <c r="F6" s="34">
        <v>24.400068000000001</v>
      </c>
      <c r="G6" s="34">
        <f t="shared" si="5"/>
        <v>8.1961949999999995</v>
      </c>
      <c r="H6" s="35">
        <v>0.16203699999999999</v>
      </c>
      <c r="I6" s="35">
        <v>0.85850000000000004</v>
      </c>
      <c r="J6" s="35">
        <v>26.564792000000001</v>
      </c>
      <c r="K6" s="35">
        <v>18.135812999999999</v>
      </c>
      <c r="L6" s="36">
        <f t="shared" si="6"/>
        <v>8.4289790000000018</v>
      </c>
      <c r="M6" s="28">
        <f t="shared" si="1"/>
        <v>4.7751000000000016E-2</v>
      </c>
      <c r="N6" s="27">
        <f t="shared" si="2"/>
        <v>0.29469195307244656</v>
      </c>
      <c r="O6" s="28">
        <f t="shared" si="7"/>
        <v>8.1399999999999917E-2</v>
      </c>
      <c r="P6" s="27">
        <f t="shared" si="8"/>
        <v>9.4816540477577066E-2</v>
      </c>
      <c r="Q6" s="28">
        <f t="shared" si="9"/>
        <v>6.0314709999999998</v>
      </c>
      <c r="R6" s="27">
        <f t="shared" si="10"/>
        <v>0.22704755226391382</v>
      </c>
      <c r="S6" s="28">
        <f t="shared" si="11"/>
        <v>6.2642550000000021</v>
      </c>
      <c r="T6" s="27">
        <f t="shared" si="12"/>
        <v>0.34540800569569186</v>
      </c>
      <c r="U6" s="28">
        <f t="shared" si="3"/>
        <v>-0.23278400000000232</v>
      </c>
      <c r="V6" s="27">
        <f t="shared" si="4"/>
        <v>-2.7617105227098357E-2</v>
      </c>
    </row>
    <row r="7" spans="1:22" ht="16.5">
      <c r="A7" s="2"/>
      <c r="B7" s="7" t="s">
        <v>27</v>
      </c>
      <c r="C7" s="34">
        <v>41.625762000000002</v>
      </c>
      <c r="D7" s="34">
        <v>249.6233</v>
      </c>
      <c r="E7" s="34">
        <v>1819.5656369999999</v>
      </c>
      <c r="F7" s="34">
        <v>1159.7815169999999</v>
      </c>
      <c r="G7" s="34">
        <f t="shared" si="5"/>
        <v>659.78412000000003</v>
      </c>
      <c r="H7" s="35">
        <v>36.476723999999997</v>
      </c>
      <c r="I7" s="35">
        <v>247.96350000000001</v>
      </c>
      <c r="J7" s="35">
        <v>1581.353269</v>
      </c>
      <c r="K7" s="35">
        <v>984.14072499999997</v>
      </c>
      <c r="L7" s="36">
        <f t="shared" si="6"/>
        <v>597.21254399999998</v>
      </c>
      <c r="M7" s="28">
        <f t="shared" si="1"/>
        <v>5.1490380000000044</v>
      </c>
      <c r="N7" s="27">
        <f t="shared" si="2"/>
        <v>0.14115955149919726</v>
      </c>
      <c r="O7" s="28">
        <f t="shared" si="7"/>
        <v>1.65979999999999</v>
      </c>
      <c r="P7" s="27">
        <f t="shared" si="8"/>
        <v>6.6937271009644157E-3</v>
      </c>
      <c r="Q7" s="28">
        <f t="shared" si="9"/>
        <v>238.21236799999997</v>
      </c>
      <c r="R7" s="27">
        <f t="shared" si="10"/>
        <v>0.15063829991045471</v>
      </c>
      <c r="S7" s="28">
        <f t="shared" si="11"/>
        <v>175.64079199999992</v>
      </c>
      <c r="T7" s="27">
        <f t="shared" si="12"/>
        <v>0.17847121609564517</v>
      </c>
      <c r="U7" s="28">
        <f>G7-L7</f>
        <v>62.57157600000005</v>
      </c>
      <c r="V7" s="27">
        <f t="shared" si="4"/>
        <v>0.10477270885991312</v>
      </c>
    </row>
    <row r="8" spans="1:22" s="5" customFormat="1" ht="15">
      <c r="A8" s="3" t="s">
        <v>30</v>
      </c>
      <c r="B8" s="3"/>
      <c r="C8" s="37">
        <f>SUM(C4:C7)</f>
        <v>115.414017</v>
      </c>
      <c r="D8" s="37">
        <f t="shared" ref="D8:K8" si="13">SUM(D4:D7)</f>
        <v>2595.0879</v>
      </c>
      <c r="E8" s="37">
        <f t="shared" si="13"/>
        <v>4129.4000699999997</v>
      </c>
      <c r="F8" s="37">
        <f>SUM(F4:F7)</f>
        <v>2619.9991499999996</v>
      </c>
      <c r="G8" s="37">
        <f t="shared" si="5"/>
        <v>1509.40092</v>
      </c>
      <c r="H8" s="24">
        <f t="shared" si="13"/>
        <v>107.94029399999999</v>
      </c>
      <c r="I8" s="24">
        <f t="shared" si="13"/>
        <v>2783.2221999999992</v>
      </c>
      <c r="J8" s="24">
        <f t="shared" si="13"/>
        <v>3836.1700330000003</v>
      </c>
      <c r="K8" s="24">
        <f t="shared" si="13"/>
        <v>2400.8855579999999</v>
      </c>
      <c r="L8" s="33">
        <f t="shared" si="6"/>
        <v>1435.2844750000004</v>
      </c>
      <c r="M8" s="30">
        <f>C8-H8</f>
        <v>7.4737230000000068</v>
      </c>
      <c r="N8" s="29">
        <f>M8/H8</f>
        <v>6.9239416746446944E-2</v>
      </c>
      <c r="O8" s="30">
        <f>D8-I8</f>
        <v>-188.13429999999926</v>
      </c>
      <c r="P8" s="29">
        <f>O8/I8</f>
        <v>-6.7595860653885023E-2</v>
      </c>
      <c r="Q8" s="30">
        <f>E8-J8</f>
        <v>293.23003699999936</v>
      </c>
      <c r="R8" s="29">
        <f>Q8/J8</f>
        <v>7.6438227314623131E-2</v>
      </c>
      <c r="S8" s="30">
        <f>F8-K8</f>
        <v>219.1135919999997</v>
      </c>
      <c r="T8" s="29">
        <f>S8/K8</f>
        <v>9.1263655308305075E-2</v>
      </c>
      <c r="U8" s="30">
        <f>G8-L8</f>
        <v>74.116444999999658</v>
      </c>
      <c r="V8" s="29">
        <f>U8/L8</f>
        <v>5.163885368438869E-2</v>
      </c>
    </row>
    <row r="9" spans="1:22" ht="16.5">
      <c r="A9" s="2" t="s">
        <v>31</v>
      </c>
      <c r="B9" s="7" t="s">
        <v>40</v>
      </c>
      <c r="C9" s="34">
        <v>13.277288</v>
      </c>
      <c r="D9" s="34">
        <v>401.76549999999997</v>
      </c>
      <c r="E9" s="34">
        <v>535.66253600000005</v>
      </c>
      <c r="F9" s="34">
        <v>540.709743</v>
      </c>
      <c r="G9" s="34">
        <f t="shared" si="5"/>
        <v>-5.0472069999999576</v>
      </c>
      <c r="H9" s="35">
        <v>11.355979</v>
      </c>
      <c r="I9" s="35">
        <v>375.43290000000002</v>
      </c>
      <c r="J9" s="35">
        <v>417.46058799999997</v>
      </c>
      <c r="K9" s="35">
        <v>481.55994600000002</v>
      </c>
      <c r="L9" s="36">
        <f t="shared" si="6"/>
        <v>-64.099358000000052</v>
      </c>
      <c r="M9" s="28">
        <f t="shared" si="1"/>
        <v>1.9213090000000008</v>
      </c>
      <c r="N9" s="27">
        <f t="shared" si="2"/>
        <v>0.16918919980390953</v>
      </c>
      <c r="O9" s="28">
        <f t="shared" ref="O9:O21" si="14">D9-I9</f>
        <v>26.332599999999957</v>
      </c>
      <c r="P9" s="27">
        <f t="shared" ref="P9:P22" si="15">O9/I9</f>
        <v>7.013929786121556E-2</v>
      </c>
      <c r="Q9" s="28">
        <f t="shared" ref="Q9:Q21" si="16">E9-J9</f>
        <v>118.20194800000007</v>
      </c>
      <c r="R9" s="27">
        <f t="shared" ref="R9:R22" si="17">Q9/J9</f>
        <v>0.28314516722713973</v>
      </c>
      <c r="S9" s="28">
        <f t="shared" ref="S9:S22" si="18">F9-K9</f>
        <v>59.149796999999978</v>
      </c>
      <c r="T9" s="27">
        <f t="shared" ref="T9:T22" si="19">S9/K9</f>
        <v>0.12282956149347184</v>
      </c>
      <c r="U9" s="28">
        <f t="shared" si="3"/>
        <v>59.052151000000094</v>
      </c>
      <c r="V9" s="27">
        <f t="shared" si="4"/>
        <v>-0.92125963258477639</v>
      </c>
    </row>
    <row r="10" spans="1:22" ht="16.5">
      <c r="A10" s="2"/>
      <c r="B10" s="7" t="s">
        <v>32</v>
      </c>
      <c r="C10" s="34">
        <v>0.36790699999999998</v>
      </c>
      <c r="D10" s="34">
        <v>36.126899999999999</v>
      </c>
      <c r="E10" s="34">
        <v>17.806529000000001</v>
      </c>
      <c r="F10" s="34">
        <v>18.616809</v>
      </c>
      <c r="G10" s="34">
        <f t="shared" si="5"/>
        <v>-0.81027999999999878</v>
      </c>
      <c r="H10" s="35">
        <v>0.28624899999999998</v>
      </c>
      <c r="I10" s="35">
        <v>20.821400000000001</v>
      </c>
      <c r="J10" s="35">
        <v>15.866777000000001</v>
      </c>
      <c r="K10" s="35">
        <v>15.940163999999999</v>
      </c>
      <c r="L10" s="36">
        <f t="shared" si="6"/>
        <v>-7.3386999999998537E-2</v>
      </c>
      <c r="M10" s="28">
        <f t="shared" si="1"/>
        <v>8.1658000000000008E-2</v>
      </c>
      <c r="N10" s="27">
        <f t="shared" si="2"/>
        <v>0.28526911884408335</v>
      </c>
      <c r="O10" s="28">
        <f t="shared" si="14"/>
        <v>15.305499999999999</v>
      </c>
      <c r="P10" s="27">
        <f t="shared" si="15"/>
        <v>0.7350850567204894</v>
      </c>
      <c r="Q10" s="28">
        <f t="shared" si="16"/>
        <v>1.9397520000000004</v>
      </c>
      <c r="R10" s="27">
        <f t="shared" si="17"/>
        <v>0.12225242719425629</v>
      </c>
      <c r="S10" s="28">
        <f t="shared" si="18"/>
        <v>2.6766450000000006</v>
      </c>
      <c r="T10" s="27">
        <f t="shared" si="19"/>
        <v>0.16791828490597718</v>
      </c>
      <c r="U10" s="28">
        <f t="shared" si="3"/>
        <v>-0.73689300000000024</v>
      </c>
      <c r="V10" s="27">
        <f t="shared" si="4"/>
        <v>10.041192581792618</v>
      </c>
    </row>
    <row r="11" spans="1:22" ht="16.5">
      <c r="A11" s="2"/>
      <c r="B11" s="7" t="s">
        <v>33</v>
      </c>
      <c r="C11" s="34">
        <v>3.0753309999999998</v>
      </c>
      <c r="D11" s="34">
        <v>260.88959999999997</v>
      </c>
      <c r="E11" s="34">
        <v>240.99834200000001</v>
      </c>
      <c r="F11" s="34">
        <v>120.949665</v>
      </c>
      <c r="G11" s="34">
        <f t="shared" si="5"/>
        <v>120.04867700000001</v>
      </c>
      <c r="H11" s="35">
        <v>2.5271720000000002</v>
      </c>
      <c r="I11" s="35">
        <v>222.1063</v>
      </c>
      <c r="J11" s="35">
        <v>202.13582199999999</v>
      </c>
      <c r="K11" s="35">
        <v>104.43456</v>
      </c>
      <c r="L11" s="36">
        <f t="shared" si="6"/>
        <v>97.701261999999986</v>
      </c>
      <c r="M11" s="28">
        <f t="shared" si="1"/>
        <v>0.54815899999999962</v>
      </c>
      <c r="N11" s="27">
        <f t="shared" si="2"/>
        <v>0.21690609107729888</v>
      </c>
      <c r="O11" s="28">
        <f t="shared" si="14"/>
        <v>38.783299999999969</v>
      </c>
      <c r="P11" s="27">
        <f t="shared" si="15"/>
        <v>0.17461593840426845</v>
      </c>
      <c r="Q11" s="28">
        <f t="shared" si="16"/>
        <v>38.862520000000018</v>
      </c>
      <c r="R11" s="27">
        <f t="shared" si="17"/>
        <v>0.19225944028861949</v>
      </c>
      <c r="S11" s="28">
        <f t="shared" si="18"/>
        <v>16.515104999999991</v>
      </c>
      <c r="T11" s="27">
        <f t="shared" si="19"/>
        <v>0.15813831168532708</v>
      </c>
      <c r="U11" s="28">
        <f t="shared" si="3"/>
        <v>22.347415000000026</v>
      </c>
      <c r="V11" s="27">
        <f t="shared" si="4"/>
        <v>0.22873210174091743</v>
      </c>
    </row>
    <row r="12" spans="1:22" ht="16.5">
      <c r="A12" s="2"/>
      <c r="B12" s="7" t="s">
        <v>41</v>
      </c>
      <c r="C12" s="34">
        <f>SUM(I29:K29)</f>
        <v>65.069999999999993</v>
      </c>
      <c r="D12" s="34">
        <f>SUM(I30:K30)</f>
        <v>3053.46</v>
      </c>
      <c r="E12" s="34">
        <f>C12*0.25</f>
        <v>16.267499999999998</v>
      </c>
      <c r="F12" s="34">
        <f>C12*0.2</f>
        <v>13.013999999999999</v>
      </c>
      <c r="G12" s="34">
        <f t="shared" si="5"/>
        <v>3.2534999999999989</v>
      </c>
      <c r="H12" s="35">
        <f>SUM(F29:H29)</f>
        <v>43.39</v>
      </c>
      <c r="I12" s="35">
        <f>SUM(F30:H30)</f>
        <v>2261.7600000000002</v>
      </c>
      <c r="J12" s="35">
        <f>H12*0.25</f>
        <v>10.8475</v>
      </c>
      <c r="K12" s="35">
        <f>H12*0.2</f>
        <v>8.6780000000000008</v>
      </c>
      <c r="L12" s="36">
        <f t="shared" si="6"/>
        <v>2.1694999999999993</v>
      </c>
      <c r="M12" s="28">
        <f t="shared" si="1"/>
        <v>21.679999999999993</v>
      </c>
      <c r="N12" s="27">
        <f t="shared" si="2"/>
        <v>0.49965429822539736</v>
      </c>
      <c r="O12" s="28">
        <f t="shared" si="14"/>
        <v>791.69999999999982</v>
      </c>
      <c r="P12" s="27">
        <f t="shared" si="15"/>
        <v>0.35003713921901519</v>
      </c>
      <c r="Q12" s="28">
        <f t="shared" si="16"/>
        <v>5.4199999999999982</v>
      </c>
      <c r="R12" s="27">
        <f t="shared" si="17"/>
        <v>0.49965429822539736</v>
      </c>
      <c r="S12" s="28">
        <f t="shared" si="18"/>
        <v>4.3359999999999985</v>
      </c>
      <c r="T12" s="27">
        <f t="shared" si="19"/>
        <v>0.49965429822539736</v>
      </c>
      <c r="U12" s="28">
        <f t="shared" si="3"/>
        <v>1.0839999999999996</v>
      </c>
      <c r="V12" s="27">
        <f t="shared" si="4"/>
        <v>0.49965429822539753</v>
      </c>
    </row>
    <row r="13" spans="1:22" s="5" customFormat="1" ht="15">
      <c r="A13" s="3" t="s">
        <v>30</v>
      </c>
      <c r="B13" s="3"/>
      <c r="C13" s="37">
        <f>SUM(C9:C12)</f>
        <v>81.790526</v>
      </c>
      <c r="D13" s="37">
        <f t="shared" ref="D13:K13" si="20">SUM(D9:D12)</f>
        <v>3752.2420000000002</v>
      </c>
      <c r="E13" s="37">
        <f t="shared" si="20"/>
        <v>810.73490700000002</v>
      </c>
      <c r="F13" s="37">
        <f t="shared" si="20"/>
        <v>693.29021699999998</v>
      </c>
      <c r="G13" s="37">
        <f t="shared" si="5"/>
        <v>117.44469000000004</v>
      </c>
      <c r="H13" s="24">
        <f t="shared" si="20"/>
        <v>57.559399999999997</v>
      </c>
      <c r="I13" s="24">
        <f t="shared" si="20"/>
        <v>2880.1206000000002</v>
      </c>
      <c r="J13" s="24">
        <f t="shared" si="20"/>
        <v>646.31068699999992</v>
      </c>
      <c r="K13" s="24">
        <f t="shared" si="20"/>
        <v>610.61266999999998</v>
      </c>
      <c r="L13" s="33">
        <f t="shared" si="6"/>
        <v>35.698016999999936</v>
      </c>
      <c r="M13" s="30">
        <f t="shared" si="1"/>
        <v>24.231126000000003</v>
      </c>
      <c r="N13" s="29">
        <f t="shared" si="2"/>
        <v>0.42097600044475803</v>
      </c>
      <c r="O13" s="30">
        <f t="shared" si="14"/>
        <v>872.12139999999999</v>
      </c>
      <c r="P13" s="29">
        <f t="shared" si="15"/>
        <v>0.30280725050194074</v>
      </c>
      <c r="Q13" s="30">
        <f t="shared" si="16"/>
        <v>164.4242200000001</v>
      </c>
      <c r="R13" s="29">
        <f t="shared" si="17"/>
        <v>0.25440430323566682</v>
      </c>
      <c r="S13" s="30">
        <f t="shared" si="18"/>
        <v>82.677547000000004</v>
      </c>
      <c r="T13" s="29">
        <f t="shared" si="19"/>
        <v>0.13540096866971332</v>
      </c>
      <c r="U13" s="30">
        <f t="shared" si="3"/>
        <v>81.746673000000101</v>
      </c>
      <c r="V13" s="29">
        <f t="shared" si="4"/>
        <v>2.2899499711706746</v>
      </c>
    </row>
    <row r="14" spans="1:22" ht="16.5">
      <c r="A14" s="2" t="s">
        <v>34</v>
      </c>
      <c r="B14" s="2"/>
      <c r="C14" s="34">
        <v>18.328735999999999</v>
      </c>
      <c r="D14" s="34">
        <v>14.595599999999999</v>
      </c>
      <c r="E14" s="34">
        <f>13803.189015+E23</f>
        <v>372.65401500000007</v>
      </c>
      <c r="F14" s="34">
        <v>259.18846000000002</v>
      </c>
      <c r="G14" s="34">
        <f t="shared" si="5"/>
        <v>113.46555500000005</v>
      </c>
      <c r="H14" s="35">
        <v>12.674026</v>
      </c>
      <c r="I14" s="35">
        <v>16.081700000000001</v>
      </c>
      <c r="J14" s="35">
        <v>426.84311000000002</v>
      </c>
      <c r="K14" s="35">
        <v>308.968324</v>
      </c>
      <c r="L14" s="36">
        <f t="shared" si="6"/>
        <v>117.87478600000003</v>
      </c>
      <c r="M14" s="28">
        <f t="shared" si="1"/>
        <v>5.6547099999999997</v>
      </c>
      <c r="N14" s="27">
        <f t="shared" si="2"/>
        <v>0.44616525167298848</v>
      </c>
      <c r="O14" s="28">
        <f t="shared" si="14"/>
        <v>-1.4861000000000022</v>
      </c>
      <c r="P14" s="27">
        <f t="shared" si="15"/>
        <v>-9.2409384579988568E-2</v>
      </c>
      <c r="Q14" s="28">
        <f t="shared" si="16"/>
        <v>-54.189094999999952</v>
      </c>
      <c r="R14" s="27">
        <f t="shared" si="17"/>
        <v>-0.12695319130253724</v>
      </c>
      <c r="S14" s="28">
        <f t="shared" si="18"/>
        <v>-49.779863999999975</v>
      </c>
      <c r="T14" s="27">
        <f t="shared" si="19"/>
        <v>-0.16111639975106307</v>
      </c>
      <c r="U14" s="28">
        <f t="shared" si="3"/>
        <v>-4.409230999999977</v>
      </c>
      <c r="V14" s="27">
        <f t="shared" si="4"/>
        <v>-3.7406057305588457E-2</v>
      </c>
    </row>
    <row r="15" spans="1:22" ht="16.5">
      <c r="A15" s="2" t="s">
        <v>10</v>
      </c>
      <c r="B15" s="2"/>
      <c r="C15" s="34">
        <v>56.047466</v>
      </c>
      <c r="D15" s="34">
        <v>2.8048000000000002</v>
      </c>
      <c r="E15" s="34">
        <v>44.355691999999998</v>
      </c>
      <c r="F15" s="34">
        <v>13.932</v>
      </c>
      <c r="G15" s="34">
        <f t="shared" si="5"/>
        <v>30.423691999999996</v>
      </c>
      <c r="H15" s="35">
        <v>40.573292000000002</v>
      </c>
      <c r="I15" s="35">
        <v>2.1555</v>
      </c>
      <c r="J15" s="35">
        <v>31.632756000000001</v>
      </c>
      <c r="K15" s="35">
        <v>10.775499999999999</v>
      </c>
      <c r="L15" s="36">
        <f t="shared" si="6"/>
        <v>20.857256</v>
      </c>
      <c r="M15" s="28">
        <f t="shared" si="1"/>
        <v>15.474173999999998</v>
      </c>
      <c r="N15" s="27">
        <f t="shared" si="2"/>
        <v>0.38138818018513254</v>
      </c>
      <c r="O15" s="28">
        <f t="shared" si="14"/>
        <v>0.64930000000000021</v>
      </c>
      <c r="P15" s="27">
        <f t="shared" si="15"/>
        <v>0.30122941312920448</v>
      </c>
      <c r="Q15" s="28">
        <f t="shared" si="16"/>
        <v>12.722935999999997</v>
      </c>
      <c r="R15" s="27">
        <f t="shared" si="17"/>
        <v>0.40220763565463585</v>
      </c>
      <c r="S15" s="28">
        <f t="shared" si="18"/>
        <v>3.1565000000000012</v>
      </c>
      <c r="T15" s="27">
        <f t="shared" si="19"/>
        <v>0.29293304255022984</v>
      </c>
      <c r="U15" s="28">
        <f t="shared" si="3"/>
        <v>9.5664359999999959</v>
      </c>
      <c r="V15" s="27">
        <f t="shared" si="4"/>
        <v>0.45866225164038815</v>
      </c>
    </row>
    <row r="16" spans="1:22" ht="16.5">
      <c r="A16" s="2" t="s">
        <v>42</v>
      </c>
      <c r="B16" s="2"/>
      <c r="C16" s="34">
        <v>39.961170000000003</v>
      </c>
      <c r="D16" s="34">
        <v>171.22970000000001</v>
      </c>
      <c r="E16" s="34">
        <v>0</v>
      </c>
      <c r="F16" s="34">
        <v>0</v>
      </c>
      <c r="G16" s="34">
        <f t="shared" si="5"/>
        <v>0</v>
      </c>
      <c r="H16" s="35">
        <v>45.731774000000001</v>
      </c>
      <c r="I16" s="35">
        <v>193.5461</v>
      </c>
      <c r="J16" s="35">
        <v>0</v>
      </c>
      <c r="K16" s="35">
        <v>0</v>
      </c>
      <c r="L16" s="36">
        <f t="shared" si="6"/>
        <v>0</v>
      </c>
      <c r="M16" s="28">
        <f t="shared" si="1"/>
        <v>-5.7706039999999987</v>
      </c>
      <c r="N16" s="27">
        <f t="shared" si="2"/>
        <v>-0.12618369014068859</v>
      </c>
      <c r="O16" s="28">
        <f t="shared" si="14"/>
        <v>-22.316399999999987</v>
      </c>
      <c r="P16" s="27">
        <f t="shared" si="15"/>
        <v>-0.11530276249431008</v>
      </c>
      <c r="Q16" s="28">
        <f t="shared" si="16"/>
        <v>0</v>
      </c>
      <c r="R16" s="27" t="e">
        <f t="shared" si="17"/>
        <v>#DIV/0!</v>
      </c>
      <c r="S16" s="28">
        <f t="shared" si="18"/>
        <v>0</v>
      </c>
      <c r="T16" s="27" t="e">
        <f t="shared" si="19"/>
        <v>#DIV/0!</v>
      </c>
      <c r="U16" s="28">
        <f t="shared" si="3"/>
        <v>0</v>
      </c>
      <c r="V16" s="27" t="e">
        <f t="shared" si="4"/>
        <v>#DIV/0!</v>
      </c>
    </row>
    <row r="17" spans="1:22" s="15" customFormat="1" ht="15">
      <c r="A17" s="11" t="s">
        <v>43</v>
      </c>
      <c r="B17" s="11"/>
      <c r="C17" s="33">
        <f>SUM(C20,C21)</f>
        <v>707.48047199999996</v>
      </c>
      <c r="D17" s="33">
        <f t="shared" ref="D17:K17" si="21">SUM(D20,D21)</f>
        <v>589.32300000000009</v>
      </c>
      <c r="E17" s="33">
        <f t="shared" si="21"/>
        <v>397.80016699999999</v>
      </c>
      <c r="F17" s="33">
        <f t="shared" si="21"/>
        <v>293.17371500000002</v>
      </c>
      <c r="G17" s="33">
        <f t="shared" si="5"/>
        <v>104.62645199999997</v>
      </c>
      <c r="H17" s="33">
        <f t="shared" si="21"/>
        <v>628.16724199999999</v>
      </c>
      <c r="I17" s="33">
        <f t="shared" si="21"/>
        <v>491.67830000000004</v>
      </c>
      <c r="J17" s="33">
        <f t="shared" si="21"/>
        <v>323.29385100000002</v>
      </c>
      <c r="K17" s="33">
        <f t="shared" si="21"/>
        <v>237.68856500000001</v>
      </c>
      <c r="L17" s="33">
        <f t="shared" si="6"/>
        <v>85.605286000000007</v>
      </c>
      <c r="M17" s="30">
        <f t="shared" si="1"/>
        <v>79.313229999999976</v>
      </c>
      <c r="N17" s="29">
        <f t="shared" si="2"/>
        <v>0.12626132771183249</v>
      </c>
      <c r="O17" s="30">
        <f t="shared" si="14"/>
        <v>97.644700000000057</v>
      </c>
      <c r="P17" s="29">
        <f t="shared" si="15"/>
        <v>0.1985946908781617</v>
      </c>
      <c r="Q17" s="30">
        <f t="shared" si="16"/>
        <v>74.50631599999997</v>
      </c>
      <c r="R17" s="29">
        <f t="shared" si="17"/>
        <v>0.23046004670221817</v>
      </c>
      <c r="S17" s="30">
        <f t="shared" si="18"/>
        <v>55.485150000000004</v>
      </c>
      <c r="T17" s="29">
        <f t="shared" si="19"/>
        <v>0.23343634558103374</v>
      </c>
      <c r="U17" s="30">
        <f t="shared" si="3"/>
        <v>19.021165999999965</v>
      </c>
      <c r="V17" s="29">
        <f t="shared" si="4"/>
        <v>0.22219616204541345</v>
      </c>
    </row>
    <row r="18" spans="1:22" ht="16.5">
      <c r="A18" s="2" t="s">
        <v>44</v>
      </c>
      <c r="B18" s="7" t="s">
        <v>45</v>
      </c>
      <c r="C18" s="34">
        <v>273.737053</v>
      </c>
      <c r="D18" s="34">
        <v>187.58770000000001</v>
      </c>
      <c r="E18" s="34">
        <v>39.276788000000003</v>
      </c>
      <c r="F18" s="34">
        <v>22.542439999999999</v>
      </c>
      <c r="G18" s="34">
        <f t="shared" si="5"/>
        <v>16.734348000000004</v>
      </c>
      <c r="H18" s="35">
        <v>253.93768700000001</v>
      </c>
      <c r="I18" s="35">
        <v>176.10910000000001</v>
      </c>
      <c r="J18" s="35">
        <v>37.365960999999999</v>
      </c>
      <c r="K18" s="35">
        <v>20.084085000000002</v>
      </c>
      <c r="L18" s="36">
        <f t="shared" si="6"/>
        <v>17.281875999999997</v>
      </c>
      <c r="M18" s="28">
        <f t="shared" si="1"/>
        <v>19.799365999999992</v>
      </c>
      <c r="N18" s="27">
        <f t="shared" si="2"/>
        <v>7.7969387820721506E-2</v>
      </c>
      <c r="O18" s="28">
        <f t="shared" si="14"/>
        <v>11.4786</v>
      </c>
      <c r="P18" s="27">
        <f t="shared" si="15"/>
        <v>6.5178914661422949E-2</v>
      </c>
      <c r="Q18" s="28">
        <f t="shared" si="16"/>
        <v>1.9108270000000047</v>
      </c>
      <c r="R18" s="27">
        <f t="shared" si="17"/>
        <v>5.1138173590664637E-2</v>
      </c>
      <c r="S18" s="28">
        <f t="shared" si="18"/>
        <v>2.4583549999999974</v>
      </c>
      <c r="T18" s="27">
        <f t="shared" si="19"/>
        <v>0.12240313661289509</v>
      </c>
      <c r="U18" s="28">
        <f t="shared" si="3"/>
        <v>-0.54752799999999269</v>
      </c>
      <c r="V18" s="27">
        <f t="shared" si="4"/>
        <v>-3.1682208575040859E-2</v>
      </c>
    </row>
    <row r="19" spans="1:22" ht="16.5">
      <c r="A19" s="2"/>
      <c r="B19" s="7" t="s">
        <v>13</v>
      </c>
      <c r="C19" s="34">
        <v>241.39015699999999</v>
      </c>
      <c r="D19" s="34">
        <v>7.4177</v>
      </c>
      <c r="E19" s="34">
        <v>0</v>
      </c>
      <c r="F19" s="34">
        <v>1.854425</v>
      </c>
      <c r="G19" s="34">
        <f t="shared" si="5"/>
        <v>-1.854425</v>
      </c>
      <c r="H19" s="35">
        <v>216.30403899999999</v>
      </c>
      <c r="I19" s="35">
        <v>7.0175000000000001</v>
      </c>
      <c r="J19" s="35">
        <v>0</v>
      </c>
      <c r="K19" s="35">
        <v>1.7547999999999999</v>
      </c>
      <c r="L19" s="36">
        <f t="shared" si="6"/>
        <v>-1.7547999999999999</v>
      </c>
      <c r="M19" s="28">
        <f t="shared" si="1"/>
        <v>25.086117999999999</v>
      </c>
      <c r="N19" s="27">
        <f t="shared" si="2"/>
        <v>0.1159761884982647</v>
      </c>
      <c r="O19" s="28">
        <f t="shared" si="14"/>
        <v>0.40019999999999989</v>
      </c>
      <c r="P19" s="27">
        <f t="shared" si="15"/>
        <v>5.7028856430352673E-2</v>
      </c>
      <c r="Q19" s="28">
        <f t="shared" si="16"/>
        <v>0</v>
      </c>
      <c r="R19" s="27" t="e">
        <f t="shared" si="17"/>
        <v>#DIV/0!</v>
      </c>
      <c r="S19" s="28">
        <f t="shared" si="18"/>
        <v>9.9625000000000075E-2</v>
      </c>
      <c r="T19" s="27">
        <f t="shared" si="19"/>
        <v>5.6772851607020787E-2</v>
      </c>
      <c r="U19" s="28">
        <f t="shared" si="3"/>
        <v>-9.9625000000000075E-2</v>
      </c>
      <c r="V19" s="27">
        <f t="shared" si="4"/>
        <v>5.6772851607020787E-2</v>
      </c>
    </row>
    <row r="20" spans="1:22" s="5" customFormat="1" ht="16.5">
      <c r="A20" s="3" t="s">
        <v>46</v>
      </c>
      <c r="B20" s="3"/>
      <c r="C20" s="37">
        <f>SUM(C18:C19)</f>
        <v>515.12720999999999</v>
      </c>
      <c r="D20" s="37">
        <f t="shared" ref="D20:K20" si="22">SUM(D18:D19)</f>
        <v>195.00540000000001</v>
      </c>
      <c r="E20" s="37">
        <f t="shared" si="22"/>
        <v>39.276788000000003</v>
      </c>
      <c r="F20" s="37">
        <f t="shared" si="22"/>
        <v>24.396864999999998</v>
      </c>
      <c r="G20" s="34">
        <f t="shared" si="5"/>
        <v>14.879923000000005</v>
      </c>
      <c r="H20" s="24">
        <f t="shared" si="22"/>
        <v>470.24172599999997</v>
      </c>
      <c r="I20" s="24">
        <f t="shared" si="22"/>
        <v>183.12660000000002</v>
      </c>
      <c r="J20" s="24">
        <f t="shared" si="22"/>
        <v>37.365960999999999</v>
      </c>
      <c r="K20" s="24">
        <f t="shared" si="22"/>
        <v>21.838885000000001</v>
      </c>
      <c r="L20" s="36">
        <f t="shared" si="6"/>
        <v>15.527075999999997</v>
      </c>
      <c r="M20" s="28">
        <f t="shared" si="1"/>
        <v>44.885484000000019</v>
      </c>
      <c r="N20" s="27">
        <f t="shared" si="2"/>
        <v>9.545193784015675E-2</v>
      </c>
      <c r="O20" s="28">
        <f t="shared" si="14"/>
        <v>11.878799999999984</v>
      </c>
      <c r="P20" s="27">
        <f t="shared" si="15"/>
        <v>6.4866600482944486E-2</v>
      </c>
      <c r="Q20" s="28">
        <f t="shared" si="16"/>
        <v>1.9108270000000047</v>
      </c>
      <c r="R20" s="27">
        <f t="shared" si="17"/>
        <v>5.1138173590664637E-2</v>
      </c>
      <c r="S20" s="28">
        <f t="shared" si="18"/>
        <v>2.557979999999997</v>
      </c>
      <c r="T20" s="27">
        <f t="shared" si="19"/>
        <v>0.11712960620471223</v>
      </c>
      <c r="U20" s="28">
        <f t="shared" si="3"/>
        <v>-0.64715299999999232</v>
      </c>
      <c r="V20" s="27">
        <f t="shared" si="4"/>
        <v>-4.1678999961099722E-2</v>
      </c>
    </row>
    <row r="21" spans="1:22" ht="16.5">
      <c r="A21" s="2" t="s">
        <v>14</v>
      </c>
      <c r="B21" s="2"/>
      <c r="C21" s="34">
        <v>192.353262</v>
      </c>
      <c r="D21" s="34">
        <v>394.31760000000003</v>
      </c>
      <c r="E21" s="34">
        <v>358.52337899999998</v>
      </c>
      <c r="F21" s="34">
        <v>268.77685000000002</v>
      </c>
      <c r="G21" s="34">
        <f t="shared" si="5"/>
        <v>89.746528999999953</v>
      </c>
      <c r="H21" s="35">
        <v>157.92551599999999</v>
      </c>
      <c r="I21" s="35">
        <v>308.55169999999998</v>
      </c>
      <c r="J21" s="35">
        <v>285.92788999999999</v>
      </c>
      <c r="K21" s="35">
        <v>215.84968000000001</v>
      </c>
      <c r="L21" s="36">
        <f t="shared" si="6"/>
        <v>70.078209999999984</v>
      </c>
      <c r="M21" s="28">
        <f t="shared" si="1"/>
        <v>34.427746000000013</v>
      </c>
      <c r="N21" s="27">
        <f t="shared" si="2"/>
        <v>0.21799989559635199</v>
      </c>
      <c r="O21" s="28">
        <f t="shared" si="14"/>
        <v>85.765900000000045</v>
      </c>
      <c r="P21" s="27">
        <f t="shared" si="15"/>
        <v>0.27796281790053351</v>
      </c>
      <c r="Q21" s="28">
        <f t="shared" si="16"/>
        <v>72.595488999999986</v>
      </c>
      <c r="R21" s="27">
        <f t="shared" si="17"/>
        <v>0.25389439624095428</v>
      </c>
      <c r="S21" s="28">
        <f t="shared" si="18"/>
        <v>52.927170000000018</v>
      </c>
      <c r="T21" s="27">
        <f t="shared" si="19"/>
        <v>0.24520383815255142</v>
      </c>
      <c r="U21" s="28">
        <f t="shared" si="3"/>
        <v>19.668318999999968</v>
      </c>
      <c r="V21" s="27">
        <f t="shared" si="4"/>
        <v>0.2806624056179513</v>
      </c>
    </row>
    <row r="22" spans="1:22" s="17" customFormat="1" ht="15">
      <c r="A22" s="16" t="s">
        <v>47</v>
      </c>
      <c r="B22" s="16"/>
      <c r="C22" s="38">
        <f>SUM(C3,C17)</f>
        <v>1019.022387</v>
      </c>
      <c r="D22" s="38">
        <f t="shared" ref="D22:K22" si="23">SUM(D3,D17)</f>
        <v>7125.2830000000004</v>
      </c>
      <c r="E22" s="38">
        <f t="shared" si="23"/>
        <v>5754.9448510000002</v>
      </c>
      <c r="F22" s="38">
        <f t="shared" si="23"/>
        <v>3879.5835419999989</v>
      </c>
      <c r="G22" s="38">
        <f t="shared" si="5"/>
        <v>1875.3613090000013</v>
      </c>
      <c r="H22" s="38">
        <f t="shared" si="23"/>
        <v>892.646028</v>
      </c>
      <c r="I22" s="38">
        <f t="shared" si="23"/>
        <v>6366.8043999999991</v>
      </c>
      <c r="J22" s="38">
        <f t="shared" si="23"/>
        <v>5264.2504370000006</v>
      </c>
      <c r="K22" s="38">
        <f t="shared" si="23"/>
        <v>3568.930617</v>
      </c>
      <c r="L22" s="33">
        <f t="shared" si="6"/>
        <v>1695.3198200000006</v>
      </c>
      <c r="M22" s="30">
        <f t="shared" si="1"/>
        <v>126.37635899999998</v>
      </c>
      <c r="N22" s="29">
        <f t="shared" si="2"/>
        <v>0.14157499729556852</v>
      </c>
      <c r="O22" s="30">
        <f>D22-I22</f>
        <v>758.47860000000128</v>
      </c>
      <c r="P22" s="29">
        <f t="shared" si="15"/>
        <v>0.11913018719406573</v>
      </c>
      <c r="Q22" s="30">
        <f>E22-J22</f>
        <v>490.6944139999996</v>
      </c>
      <c r="R22" s="29">
        <f t="shared" si="17"/>
        <v>9.3212589308277152E-2</v>
      </c>
      <c r="S22" s="30">
        <f t="shared" si="18"/>
        <v>310.65292499999896</v>
      </c>
      <c r="T22" s="29">
        <f t="shared" si="19"/>
        <v>8.7043699734664512E-2</v>
      </c>
      <c r="U22" s="30">
        <f t="shared" si="3"/>
        <v>180.04148900000064</v>
      </c>
      <c r="V22" s="29">
        <f t="shared" si="4"/>
        <v>0.10619912943623851</v>
      </c>
    </row>
    <row r="23" spans="1:22" ht="16.5">
      <c r="A23" s="3" t="s">
        <v>49</v>
      </c>
      <c r="B23" s="3"/>
      <c r="C23" s="18">
        <v>0</v>
      </c>
      <c r="D23" s="18">
        <v>0</v>
      </c>
      <c r="E23" s="18">
        <v>-13430.535</v>
      </c>
      <c r="F23" s="18">
        <v>0</v>
      </c>
      <c r="G23" s="18">
        <v>0</v>
      </c>
      <c r="H23" s="19"/>
      <c r="I23" s="19"/>
      <c r="J23" s="19"/>
      <c r="K23" s="19"/>
      <c r="L23" s="19"/>
      <c r="M23" s="4"/>
      <c r="N23" s="27"/>
      <c r="O23" s="4"/>
      <c r="P23" s="27"/>
      <c r="Q23" s="4"/>
      <c r="R23" s="27"/>
      <c r="S23" s="4"/>
      <c r="T23" s="27"/>
      <c r="U23" s="28"/>
      <c r="V23" s="27"/>
    </row>
    <row r="28" spans="1:22">
      <c r="B28" s="6" t="s">
        <v>72</v>
      </c>
      <c r="C28" s="31" t="s">
        <v>73</v>
      </c>
      <c r="D28" s="31" t="s">
        <v>74</v>
      </c>
      <c r="E28" s="31" t="s">
        <v>75</v>
      </c>
      <c r="F28" s="31" t="s">
        <v>76</v>
      </c>
      <c r="G28" s="31" t="s">
        <v>77</v>
      </c>
      <c r="H28" s="32" t="s">
        <v>78</v>
      </c>
      <c r="I28" s="32" t="s">
        <v>79</v>
      </c>
      <c r="J28" s="32" t="s">
        <v>80</v>
      </c>
      <c r="K28" s="32" t="s">
        <v>81</v>
      </c>
      <c r="L28" s="32" t="s">
        <v>82</v>
      </c>
    </row>
    <row r="29" spans="1:22">
      <c r="B29" s="6" t="s">
        <v>83</v>
      </c>
      <c r="C29" s="31">
        <v>24.77</v>
      </c>
      <c r="D29" s="31">
        <v>13.15</v>
      </c>
      <c r="E29" s="31">
        <v>13.66</v>
      </c>
      <c r="F29" s="31">
        <v>14.92</v>
      </c>
      <c r="G29" s="31">
        <v>12.9</v>
      </c>
      <c r="H29" s="32">
        <v>15.57</v>
      </c>
      <c r="I29" s="32">
        <v>20.45</v>
      </c>
      <c r="J29" s="32">
        <v>20.6</v>
      </c>
      <c r="K29" s="32">
        <v>24.02</v>
      </c>
      <c r="L29" s="32">
        <v>160.05000000000001</v>
      </c>
    </row>
    <row r="30" spans="1:22">
      <c r="B30" s="6" t="s">
        <v>84</v>
      </c>
      <c r="C30" s="31">
        <v>1089.33</v>
      </c>
      <c r="D30" s="31">
        <v>682.13</v>
      </c>
      <c r="E30" s="31">
        <v>686.95</v>
      </c>
      <c r="F30" s="31">
        <v>800.15</v>
      </c>
      <c r="G30" s="31">
        <v>663.6</v>
      </c>
      <c r="H30" s="32">
        <v>798.01</v>
      </c>
      <c r="I30" s="32">
        <v>878.87</v>
      </c>
      <c r="J30" s="32">
        <v>952.75</v>
      </c>
      <c r="K30" s="32">
        <v>1221.8399999999999</v>
      </c>
      <c r="L30" s="32">
        <v>7773.63</v>
      </c>
    </row>
  </sheetData>
  <mergeCells count="18">
    <mergeCell ref="A23:B23"/>
    <mergeCell ref="A21:B21"/>
    <mergeCell ref="A22:B22"/>
    <mergeCell ref="H1:K1"/>
    <mergeCell ref="A1:B1"/>
    <mergeCell ref="C1:G1"/>
    <mergeCell ref="A8:B8"/>
    <mergeCell ref="A13:B13"/>
    <mergeCell ref="A17:B17"/>
    <mergeCell ref="A20:B20"/>
    <mergeCell ref="A9:A12"/>
    <mergeCell ref="A14:B14"/>
    <mergeCell ref="A15:B15"/>
    <mergeCell ref="A16:B16"/>
    <mergeCell ref="A18:A19"/>
    <mergeCell ref="A2:B2"/>
    <mergeCell ref="A3:B3"/>
    <mergeCell ref="A4:A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tabSelected="1" topLeftCell="A25" workbookViewId="0">
      <selection activeCell="D46" sqref="D46"/>
    </sheetView>
  </sheetViews>
  <sheetFormatPr defaultRowHeight="13.5"/>
  <cols>
    <col min="1" max="1" width="18.375" style="26" bestFit="1" customWidth="1"/>
    <col min="2" max="2" width="31.75" bestFit="1" customWidth="1"/>
    <col min="3" max="4" width="21.625" style="23" customWidth="1"/>
    <col min="5" max="5" width="21.375" style="23" bestFit="1" customWidth="1"/>
  </cols>
  <sheetData>
    <row r="1" spans="1:5" ht="17.25">
      <c r="A1" s="25"/>
    </row>
    <row r="8" spans="1:5">
      <c r="A8" s="26" t="s">
        <v>64</v>
      </c>
      <c r="B8" t="s">
        <v>65</v>
      </c>
      <c r="E8" s="23" t="s">
        <v>66</v>
      </c>
    </row>
    <row r="9" spans="1:5">
      <c r="A9" s="26">
        <v>808080052202103</v>
      </c>
      <c r="B9" t="s">
        <v>60</v>
      </c>
      <c r="E9" s="23">
        <v>-178.62629999999999</v>
      </c>
    </row>
    <row r="10" spans="1:5">
      <c r="A10" s="26">
        <v>808080051901999</v>
      </c>
      <c r="B10" t="s">
        <v>61</v>
      </c>
      <c r="E10" s="23">
        <v>-92.921899999999994</v>
      </c>
    </row>
    <row r="11" spans="1:5">
      <c r="A11" s="26">
        <v>808080570004885</v>
      </c>
      <c r="B11" t="s">
        <v>62</v>
      </c>
      <c r="E11" s="23">
        <v>-44.820300000000003</v>
      </c>
    </row>
    <row r="12" spans="1:5">
      <c r="A12" s="26">
        <v>808080091102310</v>
      </c>
      <c r="B12" t="s">
        <v>63</v>
      </c>
      <c r="E12" s="23">
        <v>-23.922599999999999</v>
      </c>
    </row>
    <row r="14" spans="1:5">
      <c r="A14" s="26" t="s">
        <v>64</v>
      </c>
      <c r="B14" t="s">
        <v>65</v>
      </c>
      <c r="E14" s="23" t="s">
        <v>66</v>
      </c>
    </row>
    <row r="15" spans="1:5">
      <c r="A15" s="26">
        <v>808080062104878</v>
      </c>
      <c r="B15" t="s">
        <v>67</v>
      </c>
      <c r="E15" s="23">
        <v>25.244700000000002</v>
      </c>
    </row>
    <row r="16" spans="1:5">
      <c r="A16" s="26">
        <v>808080510203224</v>
      </c>
      <c r="B16" t="s">
        <v>68</v>
      </c>
      <c r="E16" s="23">
        <v>151.7312</v>
      </c>
    </row>
    <row r="18" spans="1:5">
      <c r="A18" s="26" t="s">
        <v>64</v>
      </c>
      <c r="B18" t="s">
        <v>65</v>
      </c>
      <c r="E18" s="23" t="s">
        <v>71</v>
      </c>
    </row>
    <row r="19" spans="1:5">
      <c r="A19" s="26">
        <v>808080080702252</v>
      </c>
      <c r="B19" t="s">
        <v>69</v>
      </c>
      <c r="E19" s="23">
        <v>45.198703000000002</v>
      </c>
    </row>
    <row r="20" spans="1:5">
      <c r="A20" s="26">
        <v>808080510203224</v>
      </c>
      <c r="B20" t="s">
        <v>68</v>
      </c>
      <c r="E20" s="23">
        <v>32.345627999999998</v>
      </c>
    </row>
    <row r="21" spans="1:5">
      <c r="A21" s="26">
        <v>808080201300205</v>
      </c>
      <c r="B21" t="s">
        <v>70</v>
      </c>
      <c r="E21" s="23">
        <v>23.244112999999999</v>
      </c>
    </row>
    <row r="22" spans="1:5">
      <c r="A22" s="26">
        <v>808080062104878</v>
      </c>
      <c r="B22" t="s">
        <v>67</v>
      </c>
      <c r="E22" s="23">
        <v>-26.761644</v>
      </c>
    </row>
    <row r="23" spans="1:5">
      <c r="A23" s="26">
        <v>808080051901999</v>
      </c>
      <c r="B23" t="s">
        <v>61</v>
      </c>
      <c r="E23" s="23">
        <v>-94.209705999999997</v>
      </c>
    </row>
    <row r="25" spans="1:5">
      <c r="A25" s="26" t="s">
        <v>64</v>
      </c>
      <c r="B25" t="s">
        <v>65</v>
      </c>
      <c r="E25" s="23" t="s">
        <v>71</v>
      </c>
    </row>
    <row r="26" spans="1:5">
      <c r="A26" s="26">
        <v>808080510003188</v>
      </c>
      <c r="B26" t="s">
        <v>85</v>
      </c>
      <c r="E26" s="23">
        <v>27.255807999999998</v>
      </c>
    </row>
    <row r="27" spans="1:5">
      <c r="A27" s="26">
        <v>808080580104584</v>
      </c>
      <c r="B27" t="s">
        <v>86</v>
      </c>
      <c r="E27" s="23">
        <v>13.368199000000001</v>
      </c>
    </row>
    <row r="28" spans="1:5">
      <c r="A28" s="26">
        <v>808080002100313</v>
      </c>
      <c r="B28" t="s">
        <v>87</v>
      </c>
      <c r="E28" s="23">
        <v>7.365246</v>
      </c>
    </row>
    <row r="29" spans="1:5">
      <c r="A29" s="26">
        <v>808080201302362</v>
      </c>
      <c r="B29" t="s">
        <v>88</v>
      </c>
      <c r="E29" s="23">
        <v>3.2433000000000001</v>
      </c>
    </row>
    <row r="31" spans="1:5">
      <c r="A31" s="26" t="s">
        <v>64</v>
      </c>
      <c r="B31" t="s">
        <v>65</v>
      </c>
      <c r="E31" s="23" t="s">
        <v>71</v>
      </c>
    </row>
    <row r="32" spans="1:5">
      <c r="A32" s="26">
        <v>802310048990565</v>
      </c>
      <c r="B32" t="s">
        <v>89</v>
      </c>
      <c r="E32" s="23">
        <v>8.3215850000000007</v>
      </c>
    </row>
    <row r="33" spans="1:5">
      <c r="A33" s="26">
        <v>802310048990595</v>
      </c>
      <c r="B33" t="s">
        <v>90</v>
      </c>
      <c r="E33" s="23">
        <v>4.9215</v>
      </c>
    </row>
    <row r="35" spans="1:5">
      <c r="A35" s="26" t="s">
        <v>64</v>
      </c>
      <c r="B35" t="s">
        <v>65</v>
      </c>
      <c r="C35" s="23" t="s">
        <v>94</v>
      </c>
      <c r="D35" s="23" t="s">
        <v>95</v>
      </c>
      <c r="E35" s="23" t="s">
        <v>93</v>
      </c>
    </row>
    <row r="36" spans="1:5">
      <c r="A36" s="26">
        <v>808080201300415</v>
      </c>
      <c r="B36" t="s">
        <v>91</v>
      </c>
      <c r="C36" s="23">
        <v>-14.845000000000001</v>
      </c>
      <c r="D36" s="23">
        <v>0</v>
      </c>
      <c r="E36" s="23">
        <v>-14.845000000000001</v>
      </c>
    </row>
    <row r="37" spans="1:5">
      <c r="A37" s="26">
        <v>808080430102921</v>
      </c>
      <c r="B37" t="s">
        <v>92</v>
      </c>
      <c r="C37" s="23">
        <v>-113.68695200000001</v>
      </c>
      <c r="D37" s="23">
        <v>-90.002515000000002</v>
      </c>
      <c r="E37" s="23">
        <v>-23.684436999999999</v>
      </c>
    </row>
    <row r="39" spans="1:5">
      <c r="A39" s="26" t="s">
        <v>64</v>
      </c>
      <c r="B39" t="s">
        <v>65</v>
      </c>
      <c r="C39" s="23" t="s">
        <v>98</v>
      </c>
    </row>
    <row r="40" spans="1:5">
      <c r="A40" s="26">
        <v>808080201302178</v>
      </c>
      <c r="B40" t="s">
        <v>96</v>
      </c>
      <c r="C40" s="23">
        <v>9.0779999999999994</v>
      </c>
    </row>
    <row r="41" spans="1:5">
      <c r="A41" s="26">
        <v>808080232902507</v>
      </c>
      <c r="B41" t="s">
        <v>97</v>
      </c>
      <c r="C41" s="23">
        <v>5.4417819999999999</v>
      </c>
    </row>
    <row r="43" spans="1:5">
      <c r="A43" s="26" t="s">
        <v>64</v>
      </c>
      <c r="B43" t="s">
        <v>65</v>
      </c>
      <c r="C43" s="23" t="s">
        <v>102</v>
      </c>
    </row>
    <row r="44" spans="1:5">
      <c r="A44" s="26">
        <v>808080163400244</v>
      </c>
      <c r="B44" t="s">
        <v>99</v>
      </c>
      <c r="C44" s="23">
        <v>51.310400000000001</v>
      </c>
    </row>
    <row r="45" spans="1:5">
      <c r="A45" s="26">
        <v>808080570003397</v>
      </c>
      <c r="B45" t="s">
        <v>100</v>
      </c>
      <c r="C45" s="23">
        <v>8.0315999999999992</v>
      </c>
    </row>
    <row r="46" spans="1:5">
      <c r="A46" s="26">
        <v>808080450206027</v>
      </c>
      <c r="B46" t="s">
        <v>101</v>
      </c>
      <c r="C46" s="23">
        <v>5.9135999999999997</v>
      </c>
    </row>
    <row r="48" spans="1:5">
      <c r="A48" s="26" t="s">
        <v>105</v>
      </c>
      <c r="B48" t="s">
        <v>65</v>
      </c>
      <c r="C48" s="23" t="s">
        <v>102</v>
      </c>
    </row>
    <row r="49" spans="1:3">
      <c r="A49" s="26">
        <v>606060072800044</v>
      </c>
      <c r="B49" t="s">
        <v>103</v>
      </c>
      <c r="C49" s="23">
        <v>7.6215000000000002</v>
      </c>
    </row>
    <row r="50" spans="1:3">
      <c r="A50" s="26">
        <v>606060161800240</v>
      </c>
      <c r="B50" t="s">
        <v>104</v>
      </c>
      <c r="C50" s="23">
        <v>2.6953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环比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吴晨</dc:creator>
  <cp:lastModifiedBy>吴晨</cp:lastModifiedBy>
  <dcterms:created xsi:type="dcterms:W3CDTF">2013-10-14T01:30:31Z</dcterms:created>
  <dcterms:modified xsi:type="dcterms:W3CDTF">2013-10-15T09:31:49Z</dcterms:modified>
</cp:coreProperties>
</file>