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edy\Desktop\"/>
    </mc:Choice>
  </mc:AlternateContent>
  <bookViews>
    <workbookView xWindow="28680" yWindow="-120" windowWidth="29040" windowHeight="15840" firstSheet="7" activeTab="11"/>
  </bookViews>
  <sheets>
    <sheet name="Description (Sz2)" sheetId="7" r:id="rId1"/>
    <sheet name="Sheet1" sheetId="8" r:id="rId2"/>
    <sheet name="Sheet2" sheetId="9" r:id="rId3"/>
    <sheet name="Sheet3" sheetId="10" r:id="rId4"/>
    <sheet name="Sheet4" sheetId="11" r:id="rId5"/>
    <sheet name="Sheet5" sheetId="12" r:id="rId6"/>
    <sheet name="Dataset (Sz2)" sheetId="6" r:id="rId7"/>
    <sheet name="Sheet8" sheetId="15" r:id="rId8"/>
    <sheet name="Sheet9" sheetId="16" r:id="rId9"/>
    <sheet name="Sheet10" sheetId="17" r:id="rId10"/>
    <sheet name="Sheet11" sheetId="18" r:id="rId11"/>
    <sheet name="Sheet12" sheetId="19" r:id="rId12"/>
    <sheet name="Sheet13" sheetId="20" r:id="rId13"/>
    <sheet name="Sheet6" sheetId="13" r:id="rId14"/>
    <sheet name="Sheet7" sheetId="14" r:id="rId15"/>
  </sheets>
  <definedNames>
    <definedName name="_xlchart.0" hidden="1">Sheet6!$A$1</definedName>
    <definedName name="_xlchart.1" hidden="1">Sheet6!$A$2:$A$201</definedName>
    <definedName name="_xlchart.2" hidden="1">Sheet6!$A$1</definedName>
    <definedName name="_xlchart.3" hidden="1">Sheet6!$A$2:$A$201</definedName>
    <definedName name="_xlchart.4" hidden="1">Sheet7!$A$1</definedName>
    <definedName name="_xlchart.5" hidden="1">Sheet7!$A$2:$A$201</definedName>
  </definedNames>
  <calcPr calcId="162913"/>
  <pivotCaches>
    <pivotCache cacheId="0" r:id="rId16"/>
    <pivotCache cacheId="1" r:id="rId17"/>
    <pivotCache cacheId="2" r:id="rId18"/>
    <pivotCache cacheId="3" r:id="rId19"/>
    <pivotCache cacheId="4" r:id="rId20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2" l="1"/>
  <c r="B17" i="12"/>
  <c r="B16" i="12"/>
  <c r="M40" i="17" l="1"/>
  <c r="M39" i="17"/>
  <c r="M38" i="17"/>
  <c r="J13" i="18"/>
  <c r="I13" i="18"/>
  <c r="H13" i="18"/>
  <c r="G13" i="18"/>
  <c r="F13" i="18"/>
  <c r="E13" i="18"/>
  <c r="J12" i="18"/>
  <c r="I12" i="18"/>
  <c r="H12" i="18"/>
  <c r="G12" i="18"/>
  <c r="F12" i="18"/>
  <c r="E12" i="18"/>
  <c r="J11" i="18"/>
  <c r="I11" i="18"/>
  <c r="H11" i="18"/>
  <c r="G11" i="18"/>
  <c r="F11" i="18"/>
  <c r="E11" i="18"/>
  <c r="M36" i="17" l="1"/>
  <c r="M32" i="17"/>
  <c r="M31" i="17"/>
  <c r="M30" i="17"/>
  <c r="M29" i="17"/>
  <c r="M28" i="17"/>
  <c r="M27" i="17"/>
  <c r="M26" i="17"/>
  <c r="F24" i="15" l="1"/>
  <c r="F23" i="15"/>
  <c r="F22" i="15"/>
  <c r="C26" i="16"/>
  <c r="C25" i="16"/>
  <c r="C24" i="16"/>
  <c r="C23" i="16"/>
  <c r="C22" i="16"/>
  <c r="K3" i="17" l="1"/>
  <c r="J3" i="17"/>
  <c r="I3" i="17"/>
  <c r="K2" i="17"/>
  <c r="J2" i="17"/>
  <c r="I2" i="17"/>
  <c r="D11" i="14"/>
  <c r="D10" i="14"/>
  <c r="D9" i="14"/>
  <c r="D8" i="14"/>
  <c r="D7" i="14"/>
  <c r="D6" i="14"/>
  <c r="D5" i="14"/>
  <c r="D4" i="14"/>
  <c r="D3" i="14"/>
  <c r="J11" i="11"/>
  <c r="J10" i="11"/>
  <c r="J9" i="11"/>
  <c r="J8" i="11"/>
  <c r="J7" i="11"/>
  <c r="J6" i="11"/>
  <c r="J5" i="11"/>
  <c r="I10" i="11"/>
  <c r="I9" i="11"/>
  <c r="I8" i="11"/>
  <c r="I7" i="11"/>
  <c r="I6" i="11"/>
  <c r="I5" i="11"/>
  <c r="H6" i="11"/>
  <c r="H7" i="11"/>
  <c r="H8" i="11"/>
  <c r="H9" i="11"/>
  <c r="H10" i="11"/>
  <c r="H5" i="11"/>
  <c r="G12" i="11"/>
  <c r="C7" i="11" l="1"/>
  <c r="C6" i="11"/>
  <c r="C5" i="11"/>
  <c r="C4" i="11"/>
</calcChain>
</file>

<file path=xl/sharedStrings.xml><?xml version="1.0" encoding="utf-8"?>
<sst xmlns="http://schemas.openxmlformats.org/spreadsheetml/2006/main" count="1684" uniqueCount="153">
  <si>
    <t>In this dataset you can find data on the performance of 200 students who graduated this year in the capital of an anonym country.</t>
  </si>
  <si>
    <t>Math</t>
  </si>
  <si>
    <t>History</t>
  </si>
  <si>
    <t>The student's Math score</t>
  </si>
  <si>
    <t>The student's History score</t>
  </si>
  <si>
    <t>The student's high school average score</t>
  </si>
  <si>
    <t>Average</t>
  </si>
  <si>
    <t>Income</t>
  </si>
  <si>
    <t>Family income per person in the student's family in thousand francs (local currency)</t>
  </si>
  <si>
    <t>What field of specialization does the student continue to study in (political sciences, economic sciences, etc.)</t>
  </si>
  <si>
    <t>Field</t>
  </si>
  <si>
    <t>Location of further education (capital city, abroad, countryside)</t>
  </si>
  <si>
    <t>Location</t>
  </si>
  <si>
    <t>Highest of the parents' positions (employee, senior manager, etc.)</t>
  </si>
  <si>
    <t>Highest educational qualification of the parents (doctorate, bachelor's degree, etc.)</t>
  </si>
  <si>
    <t>Parents Education</t>
  </si>
  <si>
    <t>Parents Position</t>
  </si>
  <si>
    <t>Social science</t>
  </si>
  <si>
    <t>Economics</t>
  </si>
  <si>
    <t>Political science</t>
  </si>
  <si>
    <t>Natural science</t>
  </si>
  <si>
    <t>IT</t>
  </si>
  <si>
    <t>captial</t>
  </si>
  <si>
    <t>abroad</t>
  </si>
  <si>
    <t>country</t>
  </si>
  <si>
    <t>Master's dregree</t>
  </si>
  <si>
    <t>PhD</t>
  </si>
  <si>
    <t>Lower than higher education</t>
  </si>
  <si>
    <t>Colage</t>
  </si>
  <si>
    <t>Bachelor's degree</t>
  </si>
  <si>
    <t>manager</t>
  </si>
  <si>
    <t>senior manager</t>
  </si>
  <si>
    <t>middle manager</t>
  </si>
  <si>
    <t>CEO</t>
  </si>
  <si>
    <t>employee</t>
  </si>
  <si>
    <t>Count of Parents Education</t>
  </si>
  <si>
    <t>Row Labels</t>
  </si>
  <si>
    <t>Grand Total</t>
  </si>
  <si>
    <t>Column Labels</t>
  </si>
  <si>
    <t>Count of Parents Position</t>
  </si>
  <si>
    <t>Average of Income</t>
  </si>
  <si>
    <t>Bin</t>
  </si>
  <si>
    <t>Frequency</t>
  </si>
  <si>
    <t>Relative Frequency</t>
  </si>
  <si>
    <t>Cumulative Frequency</t>
  </si>
  <si>
    <t xml:space="preserve">Cumulative Relative Frequency </t>
  </si>
  <si>
    <t>101 to 196.8</t>
  </si>
  <si>
    <t>196.9 to 293.6</t>
  </si>
  <si>
    <t>293.7 to 390.6</t>
  </si>
  <si>
    <t>390.7 to 487.4</t>
  </si>
  <si>
    <t>487.5 to 584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</si>
  <si>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</si>
  <si>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</si>
  <si>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</si>
  <si>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</si>
  <si>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</si>
  <si>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</si>
  <si>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</si>
  <si>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</si>
  <si>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</si>
  <si>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</si>
  <si>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</si>
  <si>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</si>
  <si>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</si>
  <si>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</si>
  <si>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MIN</t>
  </si>
  <si>
    <t>Q1</t>
  </si>
  <si>
    <t>Q3</t>
  </si>
  <si>
    <t>Max</t>
  </si>
  <si>
    <t>IQR</t>
  </si>
  <si>
    <t>Lower Limit</t>
  </si>
  <si>
    <t>Upper Limit</t>
  </si>
  <si>
    <t>Confidence Level(95.0%)</t>
  </si>
  <si>
    <t xml:space="preserve">Standard Deviation </t>
  </si>
  <si>
    <t>Abroad</t>
  </si>
  <si>
    <t>Capital</t>
  </si>
  <si>
    <t>Country</t>
  </si>
  <si>
    <t>Gender</t>
  </si>
  <si>
    <t>Age</t>
  </si>
  <si>
    <t>Region</t>
  </si>
  <si>
    <t>Please select from the list below the highest level of education you have achieved   </t>
  </si>
  <si>
    <t>For whom did you vote in the 2016 Presidential Election?  </t>
  </si>
  <si>
    <t>On scale from 0 to 5, how likely are you to vote in the Presidential Election on November 3, 2020? Or have you already voted?</t>
  </si>
  <si>
    <t>For whom will you vote (or for whom have you voted) in the Presidential Election on 3 November 2020?  </t>
  </si>
  <si>
    <t>(Voting Intention with Likelihood to Vote Incorporated)</t>
  </si>
  <si>
    <t>Male</t>
  </si>
  <si>
    <t>Female</t>
  </si>
  <si>
    <t>18-24</t>
  </si>
  <si>
    <t>25-34</t>
  </si>
  <si>
    <t>35-44</t>
  </si>
  <si>
    <t>45-54</t>
  </si>
  <si>
    <t>55-64</t>
  </si>
  <si>
    <t>65+</t>
  </si>
  <si>
    <t>South</t>
  </si>
  <si>
    <t>West</t>
  </si>
  <si>
    <t>Midwest</t>
  </si>
  <si>
    <t>Northeast</t>
  </si>
  <si>
    <t>High School</t>
  </si>
  <si>
    <t>Undergraduate Degree</t>
  </si>
  <si>
    <t>Below High School –</t>
  </si>
  <si>
    <t>Donald Trump (Republican)</t>
  </si>
  <si>
    <t>Hillary Clinton (Democrat)</t>
  </si>
  <si>
    <t>Other</t>
  </si>
  <si>
    <t>Didn't Vote</t>
  </si>
  <si>
    <t>I have already voted</t>
  </si>
  <si>
    <t>5 – (I will certainly vote)</t>
  </si>
  <si>
    <t>4 – (I will probably vote)</t>
  </si>
  <si>
    <t>3 – (I am leaning towards voting, but I may not vote)</t>
  </si>
  <si>
    <t>2 – (I am leaning towards not voting, but I may still vote)</t>
  </si>
  <si>
    <t>1 – (I will probably not vote)</t>
  </si>
  <si>
    <t>0 – (I will definitely not vote)</t>
  </si>
  <si>
    <t>Donald J  Trump (Republican)</t>
  </si>
  <si>
    <t>Joseph R  Biden (Democrat)</t>
  </si>
  <si>
    <t>Jo Jorgensen (Libertarian)</t>
  </si>
  <si>
    <t>Howie Hawkins (Green)</t>
  </si>
  <si>
    <t>Other (Another Third Party/Write-In)</t>
  </si>
  <si>
    <t>Don’t Know</t>
  </si>
  <si>
    <t>Won't Vote</t>
  </si>
  <si>
    <t>Unweighted</t>
  </si>
  <si>
    <t>Weighted</t>
  </si>
  <si>
    <t>Total Number of Supporters (Donald Trump)</t>
  </si>
  <si>
    <t>Total weighted sample size</t>
  </si>
  <si>
    <t>Proportion (p)</t>
  </si>
  <si>
    <t>Standard error</t>
  </si>
  <si>
    <t>Margin of error</t>
  </si>
  <si>
    <t>Confidence Interval</t>
  </si>
  <si>
    <t>Margin Error</t>
  </si>
  <si>
    <t>Confidence Level</t>
  </si>
  <si>
    <t>Anova: Single Factor</t>
  </si>
  <si>
    <t>SUMMARY</t>
  </si>
  <si>
    <t>Groups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</si>
  <si>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</si>
  <si>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</si>
  <si>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</si>
  <si>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</si>
  <si>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</si>
  <si>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</si>
  <si>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</si>
  <si>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</si>
  <si>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</si>
  <si>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</si>
  <si>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</si>
  <si>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 Standard Deviation</t>
  </si>
  <si>
    <t>Abroad Standard Deviation</t>
  </si>
  <si>
    <t xml:space="preserve">Capital Standard Deviation </t>
  </si>
  <si>
    <t>Country Standard Deviation</t>
  </si>
  <si>
    <t>Abroad and capital standard devaition</t>
  </si>
  <si>
    <t>Abroad and country standard deviation</t>
  </si>
  <si>
    <t>Capital and Country Standard Deviation</t>
  </si>
  <si>
    <t>Population mean</t>
  </si>
  <si>
    <t xml:space="preserve">Percentage Disttribution </t>
  </si>
  <si>
    <t>Count of Location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</si>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</sst>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 indent="1"/>
    </xf>
    <xf numFmtId="0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3" fillId="0" borderId="9" xfId="0" applyFon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9" xfId="0" applyFont="1" applyFill="1" applyBorder="1" applyAlignment="1">
      <alignment horizontal="centerContinuous"/>
    </xf>
    <xf numFmtId="0" fontId="0" fillId="0" borderId="0" xfId="0" applyAlignment="1">
      <alignment horizontal="left" indent="1"/>
    </xf>
    <xf numFmtId="9" fontId="0" fillId="0" borderId="0" xfId="0" applyNumberFormat="1"/>
    <xf numFmtId="2" fontId="0" fillId="0" borderId="0" xfId="0" applyNumberFormat="1" applyAlignment="1">
      <alignment horizontal="left" indent="1"/>
    </xf>
    <xf numFmtId="2" fontId="0" fillId="0" borderId="0" xfId="0" applyNumberFormat="1"/>
    <xf numFmtId="49" fontId="4" fillId="0" borderId="10" xfId="0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/>
    <xf numFmtId="0" fontId="4" fillId="4" borderId="10" xfId="0" applyFont="1" applyFill="1" applyBorder="1"/>
    <xf numFmtId="10" fontId="0" fillId="0" borderId="0" xfId="0" applyNumberFormat="1"/>
    <xf numFmtId="0" fontId="4" fillId="4" borderId="11" xfId="0" applyNumberFormat="1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Sz2 (2).xlsx]Sheet1!PivotTable5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Parents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Bachelor's degree</c:v>
                </c:pt>
                <c:pt idx="1">
                  <c:v>Colage</c:v>
                </c:pt>
                <c:pt idx="2">
                  <c:v>Lower than higher education</c:v>
                </c:pt>
                <c:pt idx="3">
                  <c:v>Master's dregree</c:v>
                </c:pt>
                <c:pt idx="4">
                  <c:v>PhD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71</c:v>
                </c:pt>
                <c:pt idx="1">
                  <c:v>45</c:v>
                </c:pt>
                <c:pt idx="2">
                  <c:v>22</c:v>
                </c:pt>
                <c:pt idx="3">
                  <c:v>29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9-4168-9E96-EDAC010FB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0446704"/>
        <c:axId val="490451296"/>
      </c:barChart>
      <c:catAx>
        <c:axId val="49044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1296"/>
        <c:crosses val="autoZero"/>
        <c:auto val="1"/>
        <c:lblAlgn val="ctr"/>
        <c:lblOffset val="100"/>
        <c:noMultiLvlLbl val="0"/>
      </c:catAx>
      <c:valAx>
        <c:axId val="4904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Sz2 (2).xlsx]Sheet2!PivotTable7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Bachelor's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CEO</c:v>
                </c:pt>
                <c:pt idx="1">
                  <c:v>employee</c:v>
                </c:pt>
                <c:pt idx="2">
                  <c:v>manager</c:v>
                </c:pt>
                <c:pt idx="3">
                  <c:v>middle manager</c:v>
                </c:pt>
                <c:pt idx="4">
                  <c:v>senior manager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  <c:pt idx="2">
                  <c:v>20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D-4FDC-BEFE-F7AAC9ECCCA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Colage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CEO</c:v>
                </c:pt>
                <c:pt idx="1">
                  <c:v>employee</c:v>
                </c:pt>
                <c:pt idx="2">
                  <c:v>manager</c:v>
                </c:pt>
                <c:pt idx="3">
                  <c:v>middle manager</c:v>
                </c:pt>
                <c:pt idx="4">
                  <c:v>senior manager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2</c:v>
                </c:pt>
                <c:pt idx="1">
                  <c:v>17</c:v>
                </c:pt>
                <c:pt idx="2">
                  <c:v>15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D-4FDC-BEFE-F7AAC9ECCCA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Lower than higher 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CEO</c:v>
                </c:pt>
                <c:pt idx="1">
                  <c:v>employee</c:v>
                </c:pt>
                <c:pt idx="2">
                  <c:v>manager</c:v>
                </c:pt>
                <c:pt idx="3">
                  <c:v>middle manager</c:v>
                </c:pt>
                <c:pt idx="4">
                  <c:v>senior manager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D-4FDC-BEFE-F7AAC9ECCCA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Master's dregree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CEO</c:v>
                </c:pt>
                <c:pt idx="1">
                  <c:v>employee</c:v>
                </c:pt>
                <c:pt idx="2">
                  <c:v>manager</c:v>
                </c:pt>
                <c:pt idx="3">
                  <c:v>middle manager</c:v>
                </c:pt>
                <c:pt idx="4">
                  <c:v>senior manager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D-4FDC-BEFE-F7AAC9ECCCA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PhD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CEO</c:v>
                </c:pt>
                <c:pt idx="1">
                  <c:v>employee</c:v>
                </c:pt>
                <c:pt idx="2">
                  <c:v>manager</c:v>
                </c:pt>
                <c:pt idx="3">
                  <c:v>middle manager</c:v>
                </c:pt>
                <c:pt idx="4">
                  <c:v>senior manager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1">
                  <c:v>19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3D-4FDC-BEFE-F7AAC9EC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27024"/>
        <c:axId val="490428008"/>
      </c:barChart>
      <c:catAx>
        <c:axId val="4904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8008"/>
        <c:crosses val="autoZero"/>
        <c:auto val="1"/>
        <c:lblAlgn val="ctr"/>
        <c:lblOffset val="100"/>
        <c:noMultiLvlLbl val="0"/>
      </c:catAx>
      <c:valAx>
        <c:axId val="4904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Sz2 (2).xlsx]Sheet3!PivotTable1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Bachelor's degree</c:v>
                </c:pt>
                <c:pt idx="1">
                  <c:v>Colage</c:v>
                </c:pt>
                <c:pt idx="2">
                  <c:v>Lower than higher education</c:v>
                </c:pt>
                <c:pt idx="3">
                  <c:v>Master's dregree</c:v>
                </c:pt>
                <c:pt idx="4">
                  <c:v>PhD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212.36619718309859</c:v>
                </c:pt>
                <c:pt idx="1">
                  <c:v>226.13333333333333</c:v>
                </c:pt>
                <c:pt idx="2">
                  <c:v>228.40909090909091</c:v>
                </c:pt>
                <c:pt idx="3">
                  <c:v>248.20689655172413</c:v>
                </c:pt>
                <c:pt idx="4">
                  <c:v>196.75757575757575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B56-9152-9C822D73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70464"/>
        <c:axId val="497070792"/>
      </c:barChart>
      <c:catAx>
        <c:axId val="4970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0792"/>
        <c:crosses val="autoZero"/>
        <c:auto val="1"/>
        <c:lblAlgn val="ctr"/>
        <c:lblOffset val="100"/>
        <c:noMultiLvlLbl val="0"/>
      </c:catAx>
      <c:valAx>
        <c:axId val="4970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Distribution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Sheet4!$F$5:$F$10</c:f>
              <c:strCache>
                <c:ptCount val="6"/>
                <c:pt idx="0">
                  <c:v>100</c:v>
                </c:pt>
                <c:pt idx="1">
                  <c:v>101 to 196.8</c:v>
                </c:pt>
                <c:pt idx="2">
                  <c:v>196.9 to 293.6</c:v>
                </c:pt>
                <c:pt idx="3">
                  <c:v>293.7 to 390.6</c:v>
                </c:pt>
                <c:pt idx="4">
                  <c:v>390.7 to 487.4</c:v>
                </c:pt>
                <c:pt idx="5">
                  <c:v>487.5 to 584</c:v>
                </c:pt>
              </c:strCache>
            </c:strRef>
          </c:cat>
          <c:val>
            <c:numRef>
              <c:f>Sheet4!$G$5:$G$10</c:f>
              <c:numCache>
                <c:formatCode>General</c:formatCode>
                <c:ptCount val="6"/>
                <c:pt idx="0">
                  <c:v>2</c:v>
                </c:pt>
                <c:pt idx="1">
                  <c:v>105</c:v>
                </c:pt>
                <c:pt idx="2">
                  <c:v>53</c:v>
                </c:pt>
                <c:pt idx="3">
                  <c:v>23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B-4293-AEB8-3C9A95A64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99328"/>
        <c:axId val="497103592"/>
      </c:barChart>
      <c:catAx>
        <c:axId val="49709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03592"/>
        <c:crosses val="autoZero"/>
        <c:auto val="1"/>
        <c:lblAlgn val="ctr"/>
        <c:lblOffset val="100"/>
        <c:noMultiLvlLbl val="0"/>
      </c:catAx>
      <c:valAx>
        <c:axId val="497103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09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and</a:t>
            </a:r>
            <a:r>
              <a:rPr lang="en-US" baseline="0"/>
              <a:t> History Scores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737719816272965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Sheet12!$B$2</c:f>
              <c:strCache>
                <c:ptCount val="1"/>
                <c:pt idx="0">
                  <c:v>Math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Sheet12!$A$3:$A$202</c:f>
              <c:numCache>
                <c:formatCode>0</c:formatCode>
                <c:ptCount val="200"/>
                <c:pt idx="0">
                  <c:v>76</c:v>
                </c:pt>
                <c:pt idx="1">
                  <c:v>90</c:v>
                </c:pt>
                <c:pt idx="2">
                  <c:v>69</c:v>
                </c:pt>
                <c:pt idx="3">
                  <c:v>64</c:v>
                </c:pt>
                <c:pt idx="4">
                  <c:v>75</c:v>
                </c:pt>
                <c:pt idx="5">
                  <c:v>61</c:v>
                </c:pt>
                <c:pt idx="6">
                  <c:v>60</c:v>
                </c:pt>
                <c:pt idx="7">
                  <c:v>68</c:v>
                </c:pt>
                <c:pt idx="8">
                  <c:v>79</c:v>
                </c:pt>
                <c:pt idx="9">
                  <c:v>60</c:v>
                </c:pt>
                <c:pt idx="10">
                  <c:v>49</c:v>
                </c:pt>
                <c:pt idx="11">
                  <c:v>71</c:v>
                </c:pt>
                <c:pt idx="12">
                  <c:v>61</c:v>
                </c:pt>
                <c:pt idx="13">
                  <c:v>78</c:v>
                </c:pt>
                <c:pt idx="14">
                  <c:v>78</c:v>
                </c:pt>
                <c:pt idx="15">
                  <c:v>52</c:v>
                </c:pt>
                <c:pt idx="16">
                  <c:v>43</c:v>
                </c:pt>
                <c:pt idx="17">
                  <c:v>76</c:v>
                </c:pt>
                <c:pt idx="18">
                  <c:v>85</c:v>
                </c:pt>
                <c:pt idx="19">
                  <c:v>53</c:v>
                </c:pt>
                <c:pt idx="20">
                  <c:v>58</c:v>
                </c:pt>
                <c:pt idx="21">
                  <c:v>50</c:v>
                </c:pt>
                <c:pt idx="22">
                  <c:v>65</c:v>
                </c:pt>
                <c:pt idx="23">
                  <c:v>69</c:v>
                </c:pt>
                <c:pt idx="24">
                  <c:v>68</c:v>
                </c:pt>
                <c:pt idx="25">
                  <c:v>76</c:v>
                </c:pt>
                <c:pt idx="26">
                  <c:v>58</c:v>
                </c:pt>
                <c:pt idx="27">
                  <c:v>51</c:v>
                </c:pt>
                <c:pt idx="28">
                  <c:v>91</c:v>
                </c:pt>
                <c:pt idx="29">
                  <c:v>76</c:v>
                </c:pt>
                <c:pt idx="30">
                  <c:v>91</c:v>
                </c:pt>
                <c:pt idx="31">
                  <c:v>79</c:v>
                </c:pt>
                <c:pt idx="32">
                  <c:v>55</c:v>
                </c:pt>
                <c:pt idx="33">
                  <c:v>71</c:v>
                </c:pt>
                <c:pt idx="34">
                  <c:v>58</c:v>
                </c:pt>
                <c:pt idx="35">
                  <c:v>63</c:v>
                </c:pt>
                <c:pt idx="36">
                  <c:v>62</c:v>
                </c:pt>
                <c:pt idx="37">
                  <c:v>76</c:v>
                </c:pt>
                <c:pt idx="38">
                  <c:v>74</c:v>
                </c:pt>
                <c:pt idx="39">
                  <c:v>69</c:v>
                </c:pt>
                <c:pt idx="40">
                  <c:v>68</c:v>
                </c:pt>
                <c:pt idx="41">
                  <c:v>26</c:v>
                </c:pt>
                <c:pt idx="42">
                  <c:v>54</c:v>
                </c:pt>
                <c:pt idx="43">
                  <c:v>55</c:v>
                </c:pt>
                <c:pt idx="44">
                  <c:v>77</c:v>
                </c:pt>
                <c:pt idx="45">
                  <c:v>70</c:v>
                </c:pt>
                <c:pt idx="46">
                  <c:v>78</c:v>
                </c:pt>
                <c:pt idx="47">
                  <c:v>66</c:v>
                </c:pt>
                <c:pt idx="48">
                  <c:v>63</c:v>
                </c:pt>
                <c:pt idx="49">
                  <c:v>77</c:v>
                </c:pt>
                <c:pt idx="50">
                  <c:v>75</c:v>
                </c:pt>
                <c:pt idx="51">
                  <c:v>72</c:v>
                </c:pt>
                <c:pt idx="52">
                  <c:v>48</c:v>
                </c:pt>
                <c:pt idx="53">
                  <c:v>51</c:v>
                </c:pt>
                <c:pt idx="54">
                  <c:v>73</c:v>
                </c:pt>
                <c:pt idx="55">
                  <c:v>53</c:v>
                </c:pt>
                <c:pt idx="56">
                  <c:v>61</c:v>
                </c:pt>
                <c:pt idx="57">
                  <c:v>60</c:v>
                </c:pt>
                <c:pt idx="58">
                  <c:v>87</c:v>
                </c:pt>
                <c:pt idx="59">
                  <c:v>58</c:v>
                </c:pt>
                <c:pt idx="60">
                  <c:v>41</c:v>
                </c:pt>
                <c:pt idx="61">
                  <c:v>64</c:v>
                </c:pt>
                <c:pt idx="62">
                  <c:v>89</c:v>
                </c:pt>
                <c:pt idx="63">
                  <c:v>66</c:v>
                </c:pt>
                <c:pt idx="64">
                  <c:v>91</c:v>
                </c:pt>
                <c:pt idx="65">
                  <c:v>50</c:v>
                </c:pt>
                <c:pt idx="66">
                  <c:v>49</c:v>
                </c:pt>
                <c:pt idx="67">
                  <c:v>69</c:v>
                </c:pt>
                <c:pt idx="68">
                  <c:v>59</c:v>
                </c:pt>
                <c:pt idx="69">
                  <c:v>65</c:v>
                </c:pt>
                <c:pt idx="70">
                  <c:v>72</c:v>
                </c:pt>
                <c:pt idx="71">
                  <c:v>73</c:v>
                </c:pt>
                <c:pt idx="72">
                  <c:v>91</c:v>
                </c:pt>
                <c:pt idx="73">
                  <c:v>80</c:v>
                </c:pt>
                <c:pt idx="74">
                  <c:v>63</c:v>
                </c:pt>
                <c:pt idx="75">
                  <c:v>62</c:v>
                </c:pt>
                <c:pt idx="76">
                  <c:v>79</c:v>
                </c:pt>
                <c:pt idx="77">
                  <c:v>69</c:v>
                </c:pt>
                <c:pt idx="78">
                  <c:v>79</c:v>
                </c:pt>
                <c:pt idx="79">
                  <c:v>54</c:v>
                </c:pt>
                <c:pt idx="80">
                  <c:v>60</c:v>
                </c:pt>
                <c:pt idx="81">
                  <c:v>66</c:v>
                </c:pt>
                <c:pt idx="82">
                  <c:v>66</c:v>
                </c:pt>
                <c:pt idx="83">
                  <c:v>83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74</c:v>
                </c:pt>
                <c:pt idx="88">
                  <c:v>54</c:v>
                </c:pt>
                <c:pt idx="89">
                  <c:v>61</c:v>
                </c:pt>
                <c:pt idx="90">
                  <c:v>77</c:v>
                </c:pt>
                <c:pt idx="91">
                  <c:v>59</c:v>
                </c:pt>
                <c:pt idx="92">
                  <c:v>43</c:v>
                </c:pt>
                <c:pt idx="93">
                  <c:v>88</c:v>
                </c:pt>
                <c:pt idx="94">
                  <c:v>68</c:v>
                </c:pt>
                <c:pt idx="95">
                  <c:v>49</c:v>
                </c:pt>
                <c:pt idx="96">
                  <c:v>43</c:v>
                </c:pt>
                <c:pt idx="97">
                  <c:v>50</c:v>
                </c:pt>
                <c:pt idx="98">
                  <c:v>51</c:v>
                </c:pt>
                <c:pt idx="99">
                  <c:v>68</c:v>
                </c:pt>
                <c:pt idx="100">
                  <c:v>50</c:v>
                </c:pt>
                <c:pt idx="101">
                  <c:v>43</c:v>
                </c:pt>
                <c:pt idx="102">
                  <c:v>60</c:v>
                </c:pt>
                <c:pt idx="103">
                  <c:v>63</c:v>
                </c:pt>
                <c:pt idx="104">
                  <c:v>87</c:v>
                </c:pt>
                <c:pt idx="105">
                  <c:v>56</c:v>
                </c:pt>
                <c:pt idx="106">
                  <c:v>67</c:v>
                </c:pt>
                <c:pt idx="107">
                  <c:v>69</c:v>
                </c:pt>
                <c:pt idx="108">
                  <c:v>73</c:v>
                </c:pt>
                <c:pt idx="109">
                  <c:v>81</c:v>
                </c:pt>
                <c:pt idx="110">
                  <c:v>80</c:v>
                </c:pt>
                <c:pt idx="111">
                  <c:v>68</c:v>
                </c:pt>
                <c:pt idx="112">
                  <c:v>60</c:v>
                </c:pt>
                <c:pt idx="113">
                  <c:v>64</c:v>
                </c:pt>
                <c:pt idx="114">
                  <c:v>51</c:v>
                </c:pt>
                <c:pt idx="115">
                  <c:v>78</c:v>
                </c:pt>
                <c:pt idx="116">
                  <c:v>43</c:v>
                </c:pt>
                <c:pt idx="117">
                  <c:v>61</c:v>
                </c:pt>
                <c:pt idx="118">
                  <c:v>55</c:v>
                </c:pt>
                <c:pt idx="119">
                  <c:v>59</c:v>
                </c:pt>
                <c:pt idx="120">
                  <c:v>88</c:v>
                </c:pt>
                <c:pt idx="121">
                  <c:v>92</c:v>
                </c:pt>
                <c:pt idx="122">
                  <c:v>48</c:v>
                </c:pt>
                <c:pt idx="123">
                  <c:v>42</c:v>
                </c:pt>
                <c:pt idx="124">
                  <c:v>62</c:v>
                </c:pt>
                <c:pt idx="125">
                  <c:v>70</c:v>
                </c:pt>
                <c:pt idx="126">
                  <c:v>41</c:v>
                </c:pt>
                <c:pt idx="127">
                  <c:v>61</c:v>
                </c:pt>
                <c:pt idx="128">
                  <c:v>72</c:v>
                </c:pt>
                <c:pt idx="129">
                  <c:v>43</c:v>
                </c:pt>
                <c:pt idx="130">
                  <c:v>100</c:v>
                </c:pt>
                <c:pt idx="131">
                  <c:v>52</c:v>
                </c:pt>
                <c:pt idx="132">
                  <c:v>59</c:v>
                </c:pt>
                <c:pt idx="133">
                  <c:v>64</c:v>
                </c:pt>
                <c:pt idx="134">
                  <c:v>51</c:v>
                </c:pt>
                <c:pt idx="135">
                  <c:v>71</c:v>
                </c:pt>
                <c:pt idx="136">
                  <c:v>72</c:v>
                </c:pt>
                <c:pt idx="137">
                  <c:v>65</c:v>
                </c:pt>
                <c:pt idx="138">
                  <c:v>64</c:v>
                </c:pt>
                <c:pt idx="139">
                  <c:v>52</c:v>
                </c:pt>
                <c:pt idx="140">
                  <c:v>69</c:v>
                </c:pt>
                <c:pt idx="141">
                  <c:v>54</c:v>
                </c:pt>
                <c:pt idx="142">
                  <c:v>81</c:v>
                </c:pt>
                <c:pt idx="143">
                  <c:v>61</c:v>
                </c:pt>
                <c:pt idx="144">
                  <c:v>54</c:v>
                </c:pt>
                <c:pt idx="145">
                  <c:v>76</c:v>
                </c:pt>
                <c:pt idx="146">
                  <c:v>77</c:v>
                </c:pt>
                <c:pt idx="147">
                  <c:v>69</c:v>
                </c:pt>
                <c:pt idx="148">
                  <c:v>66</c:v>
                </c:pt>
                <c:pt idx="149">
                  <c:v>52</c:v>
                </c:pt>
                <c:pt idx="150">
                  <c:v>69</c:v>
                </c:pt>
                <c:pt idx="151">
                  <c:v>68</c:v>
                </c:pt>
                <c:pt idx="152">
                  <c:v>83</c:v>
                </c:pt>
                <c:pt idx="153">
                  <c:v>78</c:v>
                </c:pt>
                <c:pt idx="154">
                  <c:v>72</c:v>
                </c:pt>
                <c:pt idx="155">
                  <c:v>71</c:v>
                </c:pt>
                <c:pt idx="156">
                  <c:v>84</c:v>
                </c:pt>
                <c:pt idx="157">
                  <c:v>61</c:v>
                </c:pt>
                <c:pt idx="158">
                  <c:v>79</c:v>
                </c:pt>
                <c:pt idx="159">
                  <c:v>65</c:v>
                </c:pt>
                <c:pt idx="160">
                  <c:v>68</c:v>
                </c:pt>
                <c:pt idx="161">
                  <c:v>64</c:v>
                </c:pt>
                <c:pt idx="162">
                  <c:v>56</c:v>
                </c:pt>
                <c:pt idx="163">
                  <c:v>74</c:v>
                </c:pt>
                <c:pt idx="164">
                  <c:v>76</c:v>
                </c:pt>
                <c:pt idx="165">
                  <c:v>73</c:v>
                </c:pt>
                <c:pt idx="166">
                  <c:v>55</c:v>
                </c:pt>
                <c:pt idx="167">
                  <c:v>98</c:v>
                </c:pt>
                <c:pt idx="168">
                  <c:v>87</c:v>
                </c:pt>
                <c:pt idx="169">
                  <c:v>41</c:v>
                </c:pt>
                <c:pt idx="170">
                  <c:v>70</c:v>
                </c:pt>
                <c:pt idx="171">
                  <c:v>63</c:v>
                </c:pt>
                <c:pt idx="172">
                  <c:v>56</c:v>
                </c:pt>
                <c:pt idx="173">
                  <c:v>65</c:v>
                </c:pt>
                <c:pt idx="174">
                  <c:v>49</c:v>
                </c:pt>
                <c:pt idx="175">
                  <c:v>79</c:v>
                </c:pt>
                <c:pt idx="176">
                  <c:v>64</c:v>
                </c:pt>
                <c:pt idx="177">
                  <c:v>43</c:v>
                </c:pt>
                <c:pt idx="178">
                  <c:v>73</c:v>
                </c:pt>
                <c:pt idx="179">
                  <c:v>60</c:v>
                </c:pt>
                <c:pt idx="180">
                  <c:v>58</c:v>
                </c:pt>
                <c:pt idx="181">
                  <c:v>65</c:v>
                </c:pt>
                <c:pt idx="182">
                  <c:v>74</c:v>
                </c:pt>
                <c:pt idx="183">
                  <c:v>56</c:v>
                </c:pt>
                <c:pt idx="184">
                  <c:v>53</c:v>
                </c:pt>
                <c:pt idx="185">
                  <c:v>60</c:v>
                </c:pt>
                <c:pt idx="186">
                  <c:v>55</c:v>
                </c:pt>
                <c:pt idx="187">
                  <c:v>52</c:v>
                </c:pt>
                <c:pt idx="188">
                  <c:v>58</c:v>
                </c:pt>
                <c:pt idx="189">
                  <c:v>79</c:v>
                </c:pt>
                <c:pt idx="190">
                  <c:v>53</c:v>
                </c:pt>
                <c:pt idx="191">
                  <c:v>84</c:v>
                </c:pt>
                <c:pt idx="192">
                  <c:v>82</c:v>
                </c:pt>
                <c:pt idx="193">
                  <c:v>71</c:v>
                </c:pt>
                <c:pt idx="194">
                  <c:v>65</c:v>
                </c:pt>
                <c:pt idx="195">
                  <c:v>71</c:v>
                </c:pt>
                <c:pt idx="196">
                  <c:v>71</c:v>
                </c:pt>
                <c:pt idx="197">
                  <c:v>59</c:v>
                </c:pt>
                <c:pt idx="198">
                  <c:v>51</c:v>
                </c:pt>
                <c:pt idx="199">
                  <c:v>68</c:v>
                </c:pt>
              </c:numCache>
            </c:numRef>
          </c:xVal>
          <c:yVal>
            <c:numRef>
              <c:f>Sheet12!$B$3:$B$202</c:f>
              <c:numCache>
                <c:formatCode>General</c:formatCode>
                <c:ptCount val="200"/>
                <c:pt idx="0">
                  <c:v>48</c:v>
                </c:pt>
                <c:pt idx="1">
                  <c:v>77</c:v>
                </c:pt>
                <c:pt idx="2">
                  <c:v>92</c:v>
                </c:pt>
                <c:pt idx="3">
                  <c:v>78</c:v>
                </c:pt>
                <c:pt idx="4">
                  <c:v>77</c:v>
                </c:pt>
                <c:pt idx="5">
                  <c:v>63</c:v>
                </c:pt>
                <c:pt idx="6">
                  <c:v>61</c:v>
                </c:pt>
                <c:pt idx="7">
                  <c:v>80</c:v>
                </c:pt>
                <c:pt idx="8">
                  <c:v>94</c:v>
                </c:pt>
                <c:pt idx="9">
                  <c:v>63</c:v>
                </c:pt>
                <c:pt idx="10">
                  <c:v>29</c:v>
                </c:pt>
                <c:pt idx="11">
                  <c:v>98</c:v>
                </c:pt>
                <c:pt idx="12">
                  <c:v>60</c:v>
                </c:pt>
                <c:pt idx="13">
                  <c:v>68</c:v>
                </c:pt>
                <c:pt idx="14">
                  <c:v>91</c:v>
                </c:pt>
                <c:pt idx="15">
                  <c:v>78</c:v>
                </c:pt>
                <c:pt idx="16">
                  <c:v>48</c:v>
                </c:pt>
                <c:pt idx="17">
                  <c:v>92</c:v>
                </c:pt>
                <c:pt idx="18">
                  <c:v>96</c:v>
                </c:pt>
                <c:pt idx="19">
                  <c:v>48</c:v>
                </c:pt>
                <c:pt idx="20">
                  <c:v>61</c:v>
                </c:pt>
                <c:pt idx="21">
                  <c:v>26</c:v>
                </c:pt>
                <c:pt idx="22">
                  <c:v>80</c:v>
                </c:pt>
                <c:pt idx="23">
                  <c:v>78</c:v>
                </c:pt>
                <c:pt idx="24">
                  <c:v>52</c:v>
                </c:pt>
                <c:pt idx="25">
                  <c:v>92</c:v>
                </c:pt>
                <c:pt idx="26">
                  <c:v>76</c:v>
                </c:pt>
                <c:pt idx="27">
                  <c:v>46</c:v>
                </c:pt>
                <c:pt idx="28">
                  <c:v>93</c:v>
                </c:pt>
                <c:pt idx="29">
                  <c:v>96</c:v>
                </c:pt>
                <c:pt idx="30">
                  <c:v>82</c:v>
                </c:pt>
                <c:pt idx="31">
                  <c:v>62</c:v>
                </c:pt>
                <c:pt idx="32">
                  <c:v>43</c:v>
                </c:pt>
                <c:pt idx="33">
                  <c:v>59</c:v>
                </c:pt>
                <c:pt idx="34">
                  <c:v>51</c:v>
                </c:pt>
                <c:pt idx="35">
                  <c:v>74</c:v>
                </c:pt>
                <c:pt idx="36">
                  <c:v>33</c:v>
                </c:pt>
                <c:pt idx="37">
                  <c:v>78</c:v>
                </c:pt>
                <c:pt idx="38">
                  <c:v>61</c:v>
                </c:pt>
                <c:pt idx="39">
                  <c:v>47</c:v>
                </c:pt>
                <c:pt idx="40">
                  <c:v>64</c:v>
                </c:pt>
                <c:pt idx="41">
                  <c:v>27</c:v>
                </c:pt>
                <c:pt idx="42">
                  <c:v>34</c:v>
                </c:pt>
                <c:pt idx="43">
                  <c:v>52</c:v>
                </c:pt>
                <c:pt idx="44">
                  <c:v>83</c:v>
                </c:pt>
                <c:pt idx="45">
                  <c:v>61</c:v>
                </c:pt>
                <c:pt idx="46">
                  <c:v>66</c:v>
                </c:pt>
                <c:pt idx="47">
                  <c:v>64</c:v>
                </c:pt>
                <c:pt idx="48">
                  <c:v>67</c:v>
                </c:pt>
                <c:pt idx="49">
                  <c:v>67</c:v>
                </c:pt>
                <c:pt idx="50">
                  <c:v>66</c:v>
                </c:pt>
                <c:pt idx="51">
                  <c:v>48</c:v>
                </c:pt>
                <c:pt idx="52">
                  <c:v>31</c:v>
                </c:pt>
                <c:pt idx="53">
                  <c:v>33</c:v>
                </c:pt>
                <c:pt idx="54">
                  <c:v>66</c:v>
                </c:pt>
                <c:pt idx="55">
                  <c:v>47</c:v>
                </c:pt>
                <c:pt idx="56">
                  <c:v>80</c:v>
                </c:pt>
                <c:pt idx="57">
                  <c:v>100</c:v>
                </c:pt>
                <c:pt idx="58">
                  <c:v>91</c:v>
                </c:pt>
                <c:pt idx="59">
                  <c:v>51</c:v>
                </c:pt>
                <c:pt idx="60">
                  <c:v>26</c:v>
                </c:pt>
                <c:pt idx="61">
                  <c:v>61</c:v>
                </c:pt>
                <c:pt idx="62">
                  <c:v>82</c:v>
                </c:pt>
                <c:pt idx="63">
                  <c:v>68</c:v>
                </c:pt>
                <c:pt idx="64">
                  <c:v>80</c:v>
                </c:pt>
                <c:pt idx="65">
                  <c:v>48</c:v>
                </c:pt>
                <c:pt idx="66">
                  <c:v>44</c:v>
                </c:pt>
                <c:pt idx="67">
                  <c:v>62</c:v>
                </c:pt>
                <c:pt idx="68">
                  <c:v>67</c:v>
                </c:pt>
                <c:pt idx="69">
                  <c:v>67</c:v>
                </c:pt>
                <c:pt idx="70">
                  <c:v>81</c:v>
                </c:pt>
                <c:pt idx="71">
                  <c:v>60</c:v>
                </c:pt>
                <c:pt idx="72">
                  <c:v>79</c:v>
                </c:pt>
                <c:pt idx="73">
                  <c:v>78</c:v>
                </c:pt>
                <c:pt idx="74">
                  <c:v>62</c:v>
                </c:pt>
                <c:pt idx="75">
                  <c:v>78</c:v>
                </c:pt>
                <c:pt idx="76">
                  <c:v>62</c:v>
                </c:pt>
                <c:pt idx="77">
                  <c:v>80</c:v>
                </c:pt>
                <c:pt idx="78">
                  <c:v>84</c:v>
                </c:pt>
                <c:pt idx="79">
                  <c:v>48</c:v>
                </c:pt>
                <c:pt idx="80">
                  <c:v>60</c:v>
                </c:pt>
                <c:pt idx="81">
                  <c:v>58</c:v>
                </c:pt>
                <c:pt idx="82">
                  <c:v>79</c:v>
                </c:pt>
                <c:pt idx="83">
                  <c:v>100</c:v>
                </c:pt>
                <c:pt idx="84">
                  <c:v>50</c:v>
                </c:pt>
                <c:pt idx="85">
                  <c:v>65</c:v>
                </c:pt>
                <c:pt idx="86">
                  <c:v>46</c:v>
                </c:pt>
                <c:pt idx="87">
                  <c:v>62</c:v>
                </c:pt>
                <c:pt idx="88">
                  <c:v>79</c:v>
                </c:pt>
                <c:pt idx="89">
                  <c:v>64</c:v>
                </c:pt>
                <c:pt idx="90">
                  <c:v>97</c:v>
                </c:pt>
                <c:pt idx="91">
                  <c:v>79</c:v>
                </c:pt>
                <c:pt idx="92">
                  <c:v>59</c:v>
                </c:pt>
                <c:pt idx="93">
                  <c:v>64</c:v>
                </c:pt>
                <c:pt idx="94">
                  <c:v>67</c:v>
                </c:pt>
                <c:pt idx="95">
                  <c:v>36</c:v>
                </c:pt>
                <c:pt idx="96">
                  <c:v>29</c:v>
                </c:pt>
                <c:pt idx="97">
                  <c:v>26</c:v>
                </c:pt>
                <c:pt idx="98">
                  <c:v>51</c:v>
                </c:pt>
                <c:pt idx="99">
                  <c:v>67</c:v>
                </c:pt>
                <c:pt idx="100">
                  <c:v>49</c:v>
                </c:pt>
                <c:pt idx="101">
                  <c:v>31</c:v>
                </c:pt>
                <c:pt idx="102">
                  <c:v>49</c:v>
                </c:pt>
                <c:pt idx="103">
                  <c:v>28</c:v>
                </c:pt>
                <c:pt idx="104">
                  <c:v>92</c:v>
                </c:pt>
                <c:pt idx="105">
                  <c:v>65</c:v>
                </c:pt>
                <c:pt idx="106">
                  <c:v>78</c:v>
                </c:pt>
                <c:pt idx="107">
                  <c:v>83</c:v>
                </c:pt>
                <c:pt idx="108">
                  <c:v>66</c:v>
                </c:pt>
                <c:pt idx="109">
                  <c:v>78</c:v>
                </c:pt>
                <c:pt idx="110">
                  <c:v>92</c:v>
                </c:pt>
                <c:pt idx="111">
                  <c:v>34</c:v>
                </c:pt>
                <c:pt idx="112">
                  <c:v>60</c:v>
                </c:pt>
                <c:pt idx="113">
                  <c:v>94</c:v>
                </c:pt>
                <c:pt idx="114">
                  <c:v>45</c:v>
                </c:pt>
                <c:pt idx="115">
                  <c:v>82</c:v>
                </c:pt>
                <c:pt idx="116">
                  <c:v>33</c:v>
                </c:pt>
                <c:pt idx="117">
                  <c:v>48</c:v>
                </c:pt>
                <c:pt idx="118">
                  <c:v>44</c:v>
                </c:pt>
                <c:pt idx="119">
                  <c:v>49</c:v>
                </c:pt>
                <c:pt idx="120">
                  <c:v>81</c:v>
                </c:pt>
                <c:pt idx="121">
                  <c:v>83</c:v>
                </c:pt>
                <c:pt idx="122">
                  <c:v>52</c:v>
                </c:pt>
                <c:pt idx="123">
                  <c:v>43</c:v>
                </c:pt>
                <c:pt idx="124">
                  <c:v>48</c:v>
                </c:pt>
                <c:pt idx="125">
                  <c:v>64</c:v>
                </c:pt>
                <c:pt idx="126">
                  <c:v>59</c:v>
                </c:pt>
                <c:pt idx="127">
                  <c:v>43</c:v>
                </c:pt>
                <c:pt idx="128">
                  <c:v>64</c:v>
                </c:pt>
                <c:pt idx="129">
                  <c:v>44</c:v>
                </c:pt>
                <c:pt idx="130">
                  <c:v>99</c:v>
                </c:pt>
                <c:pt idx="131">
                  <c:v>51</c:v>
                </c:pt>
                <c:pt idx="132">
                  <c:v>66</c:v>
                </c:pt>
                <c:pt idx="133">
                  <c:v>76</c:v>
                </c:pt>
                <c:pt idx="134">
                  <c:v>65</c:v>
                </c:pt>
                <c:pt idx="135">
                  <c:v>91</c:v>
                </c:pt>
                <c:pt idx="136">
                  <c:v>67</c:v>
                </c:pt>
                <c:pt idx="137">
                  <c:v>78</c:v>
                </c:pt>
                <c:pt idx="138">
                  <c:v>75</c:v>
                </c:pt>
                <c:pt idx="139">
                  <c:v>31</c:v>
                </c:pt>
                <c:pt idx="140">
                  <c:v>79</c:v>
                </c:pt>
                <c:pt idx="141">
                  <c:v>27</c:v>
                </c:pt>
                <c:pt idx="142">
                  <c:v>61</c:v>
                </c:pt>
                <c:pt idx="143">
                  <c:v>44</c:v>
                </c:pt>
                <c:pt idx="144">
                  <c:v>60</c:v>
                </c:pt>
                <c:pt idx="145">
                  <c:v>93</c:v>
                </c:pt>
                <c:pt idx="146">
                  <c:v>77</c:v>
                </c:pt>
                <c:pt idx="147">
                  <c:v>96</c:v>
                </c:pt>
                <c:pt idx="148">
                  <c:v>61</c:v>
                </c:pt>
                <c:pt idx="149">
                  <c:v>28</c:v>
                </c:pt>
                <c:pt idx="150">
                  <c:v>83</c:v>
                </c:pt>
                <c:pt idx="151">
                  <c:v>62</c:v>
                </c:pt>
                <c:pt idx="152">
                  <c:v>97</c:v>
                </c:pt>
                <c:pt idx="153">
                  <c:v>66</c:v>
                </c:pt>
                <c:pt idx="154">
                  <c:v>61</c:v>
                </c:pt>
                <c:pt idx="155">
                  <c:v>49</c:v>
                </c:pt>
                <c:pt idx="156">
                  <c:v>97</c:v>
                </c:pt>
                <c:pt idx="157">
                  <c:v>66</c:v>
                </c:pt>
                <c:pt idx="158">
                  <c:v>99</c:v>
                </c:pt>
                <c:pt idx="159">
                  <c:v>63</c:v>
                </c:pt>
                <c:pt idx="160">
                  <c:v>65</c:v>
                </c:pt>
                <c:pt idx="161">
                  <c:v>44</c:v>
                </c:pt>
                <c:pt idx="162">
                  <c:v>45</c:v>
                </c:pt>
                <c:pt idx="163">
                  <c:v>65</c:v>
                </c:pt>
                <c:pt idx="164">
                  <c:v>91</c:v>
                </c:pt>
                <c:pt idx="165">
                  <c:v>65</c:v>
                </c:pt>
                <c:pt idx="166">
                  <c:v>29</c:v>
                </c:pt>
                <c:pt idx="167">
                  <c:v>93</c:v>
                </c:pt>
                <c:pt idx="168">
                  <c:v>95</c:v>
                </c:pt>
                <c:pt idx="169">
                  <c:v>48</c:v>
                </c:pt>
                <c:pt idx="170">
                  <c:v>60</c:v>
                </c:pt>
                <c:pt idx="171">
                  <c:v>27</c:v>
                </c:pt>
                <c:pt idx="172">
                  <c:v>82</c:v>
                </c:pt>
                <c:pt idx="173">
                  <c:v>60</c:v>
                </c:pt>
                <c:pt idx="174">
                  <c:v>36</c:v>
                </c:pt>
                <c:pt idx="175">
                  <c:v>80</c:v>
                </c:pt>
                <c:pt idx="176">
                  <c:v>84</c:v>
                </c:pt>
                <c:pt idx="177">
                  <c:v>29</c:v>
                </c:pt>
                <c:pt idx="178">
                  <c:v>50</c:v>
                </c:pt>
                <c:pt idx="179">
                  <c:v>34</c:v>
                </c:pt>
                <c:pt idx="180">
                  <c:v>81</c:v>
                </c:pt>
                <c:pt idx="181">
                  <c:v>80</c:v>
                </c:pt>
                <c:pt idx="182">
                  <c:v>50</c:v>
                </c:pt>
                <c:pt idx="183">
                  <c:v>64</c:v>
                </c:pt>
                <c:pt idx="184">
                  <c:v>26</c:v>
                </c:pt>
                <c:pt idx="185">
                  <c:v>66</c:v>
                </c:pt>
                <c:pt idx="186">
                  <c:v>66</c:v>
                </c:pt>
                <c:pt idx="187">
                  <c:v>30</c:v>
                </c:pt>
                <c:pt idx="188">
                  <c:v>67</c:v>
                </c:pt>
                <c:pt idx="189">
                  <c:v>78</c:v>
                </c:pt>
                <c:pt idx="190">
                  <c:v>64</c:v>
                </c:pt>
                <c:pt idx="191">
                  <c:v>67</c:v>
                </c:pt>
                <c:pt idx="192">
                  <c:v>91</c:v>
                </c:pt>
                <c:pt idx="193">
                  <c:v>93</c:v>
                </c:pt>
                <c:pt idx="194">
                  <c:v>64</c:v>
                </c:pt>
                <c:pt idx="195">
                  <c:v>99</c:v>
                </c:pt>
                <c:pt idx="196">
                  <c:v>76</c:v>
                </c:pt>
                <c:pt idx="197">
                  <c:v>81</c:v>
                </c:pt>
                <c:pt idx="198">
                  <c:v>60</c:v>
                </c:pt>
                <c:pt idx="19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1-4DB0-B4A0-9C27A3984097}"/>
            </c:ext>
          </c:extLst>
        </c:ser>
        <c:ser>
          <c:idx val="1"/>
          <c:order val="1"/>
          <c:tx>
            <c:strRef>
              <c:f>Sheet12!$A$2</c:f>
              <c:strCache>
                <c:ptCount val="1"/>
                <c:pt idx="0">
                  <c:v>History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Sheet12!$A$3:$A$202</c:f>
              <c:numCache>
                <c:formatCode>0</c:formatCode>
                <c:ptCount val="200"/>
                <c:pt idx="0">
                  <c:v>76</c:v>
                </c:pt>
                <c:pt idx="1">
                  <c:v>90</c:v>
                </c:pt>
                <c:pt idx="2">
                  <c:v>69</c:v>
                </c:pt>
                <c:pt idx="3">
                  <c:v>64</c:v>
                </c:pt>
                <c:pt idx="4">
                  <c:v>75</c:v>
                </c:pt>
                <c:pt idx="5">
                  <c:v>61</c:v>
                </c:pt>
                <c:pt idx="6">
                  <c:v>60</c:v>
                </c:pt>
                <c:pt idx="7">
                  <c:v>68</c:v>
                </c:pt>
                <c:pt idx="8">
                  <c:v>79</c:v>
                </c:pt>
                <c:pt idx="9">
                  <c:v>60</c:v>
                </c:pt>
                <c:pt idx="10">
                  <c:v>49</c:v>
                </c:pt>
                <c:pt idx="11">
                  <c:v>71</c:v>
                </c:pt>
                <c:pt idx="12">
                  <c:v>61</c:v>
                </c:pt>
                <c:pt idx="13">
                  <c:v>78</c:v>
                </c:pt>
                <c:pt idx="14">
                  <c:v>78</c:v>
                </c:pt>
                <c:pt idx="15">
                  <c:v>52</c:v>
                </c:pt>
                <c:pt idx="16">
                  <c:v>43</c:v>
                </c:pt>
                <c:pt idx="17">
                  <c:v>76</c:v>
                </c:pt>
                <c:pt idx="18">
                  <c:v>85</c:v>
                </c:pt>
                <c:pt idx="19">
                  <c:v>53</c:v>
                </c:pt>
                <c:pt idx="20">
                  <c:v>58</c:v>
                </c:pt>
                <c:pt idx="21">
                  <c:v>50</c:v>
                </c:pt>
                <c:pt idx="22">
                  <c:v>65</c:v>
                </c:pt>
                <c:pt idx="23">
                  <c:v>69</c:v>
                </c:pt>
                <c:pt idx="24">
                  <c:v>68</c:v>
                </c:pt>
                <c:pt idx="25">
                  <c:v>76</c:v>
                </c:pt>
                <c:pt idx="26">
                  <c:v>58</c:v>
                </c:pt>
                <c:pt idx="27">
                  <c:v>51</c:v>
                </c:pt>
                <c:pt idx="28">
                  <c:v>91</c:v>
                </c:pt>
                <c:pt idx="29">
                  <c:v>76</c:v>
                </c:pt>
                <c:pt idx="30">
                  <c:v>91</c:v>
                </c:pt>
                <c:pt idx="31">
                  <c:v>79</c:v>
                </c:pt>
                <c:pt idx="32">
                  <c:v>55</c:v>
                </c:pt>
                <c:pt idx="33">
                  <c:v>71</c:v>
                </c:pt>
                <c:pt idx="34">
                  <c:v>58</c:v>
                </c:pt>
                <c:pt idx="35">
                  <c:v>63</c:v>
                </c:pt>
                <c:pt idx="36">
                  <c:v>62</c:v>
                </c:pt>
                <c:pt idx="37">
                  <c:v>76</c:v>
                </c:pt>
                <c:pt idx="38">
                  <c:v>74</c:v>
                </c:pt>
                <c:pt idx="39">
                  <c:v>69</c:v>
                </c:pt>
                <c:pt idx="40">
                  <c:v>68</c:v>
                </c:pt>
                <c:pt idx="41">
                  <c:v>26</c:v>
                </c:pt>
                <c:pt idx="42">
                  <c:v>54</c:v>
                </c:pt>
                <c:pt idx="43">
                  <c:v>55</c:v>
                </c:pt>
                <c:pt idx="44">
                  <c:v>77</c:v>
                </c:pt>
                <c:pt idx="45">
                  <c:v>70</c:v>
                </c:pt>
                <c:pt idx="46">
                  <c:v>78</c:v>
                </c:pt>
                <c:pt idx="47">
                  <c:v>66</c:v>
                </c:pt>
                <c:pt idx="48">
                  <c:v>63</c:v>
                </c:pt>
                <c:pt idx="49">
                  <c:v>77</c:v>
                </c:pt>
                <c:pt idx="50">
                  <c:v>75</c:v>
                </c:pt>
                <c:pt idx="51">
                  <c:v>72</c:v>
                </c:pt>
                <c:pt idx="52">
                  <c:v>48</c:v>
                </c:pt>
                <c:pt idx="53">
                  <c:v>51</c:v>
                </c:pt>
                <c:pt idx="54">
                  <c:v>73</c:v>
                </c:pt>
                <c:pt idx="55">
                  <c:v>53</c:v>
                </c:pt>
                <c:pt idx="56">
                  <c:v>61</c:v>
                </c:pt>
                <c:pt idx="57">
                  <c:v>60</c:v>
                </c:pt>
                <c:pt idx="58">
                  <c:v>87</c:v>
                </c:pt>
                <c:pt idx="59">
                  <c:v>58</c:v>
                </c:pt>
                <c:pt idx="60">
                  <c:v>41</c:v>
                </c:pt>
                <c:pt idx="61">
                  <c:v>64</c:v>
                </c:pt>
                <c:pt idx="62">
                  <c:v>89</c:v>
                </c:pt>
                <c:pt idx="63">
                  <c:v>66</c:v>
                </c:pt>
                <c:pt idx="64">
                  <c:v>91</c:v>
                </c:pt>
                <c:pt idx="65">
                  <c:v>50</c:v>
                </c:pt>
                <c:pt idx="66">
                  <c:v>49</c:v>
                </c:pt>
                <c:pt idx="67">
                  <c:v>69</c:v>
                </c:pt>
                <c:pt idx="68">
                  <c:v>59</c:v>
                </c:pt>
                <c:pt idx="69">
                  <c:v>65</c:v>
                </c:pt>
                <c:pt idx="70">
                  <c:v>72</c:v>
                </c:pt>
                <c:pt idx="71">
                  <c:v>73</c:v>
                </c:pt>
                <c:pt idx="72">
                  <c:v>91</c:v>
                </c:pt>
                <c:pt idx="73">
                  <c:v>80</c:v>
                </c:pt>
                <c:pt idx="74">
                  <c:v>63</c:v>
                </c:pt>
                <c:pt idx="75">
                  <c:v>62</c:v>
                </c:pt>
                <c:pt idx="76">
                  <c:v>79</c:v>
                </c:pt>
                <c:pt idx="77">
                  <c:v>69</c:v>
                </c:pt>
                <c:pt idx="78">
                  <c:v>79</c:v>
                </c:pt>
                <c:pt idx="79">
                  <c:v>54</c:v>
                </c:pt>
                <c:pt idx="80">
                  <c:v>60</c:v>
                </c:pt>
                <c:pt idx="81">
                  <c:v>66</c:v>
                </c:pt>
                <c:pt idx="82">
                  <c:v>66</c:v>
                </c:pt>
                <c:pt idx="83">
                  <c:v>83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74</c:v>
                </c:pt>
                <c:pt idx="88">
                  <c:v>54</c:v>
                </c:pt>
                <c:pt idx="89">
                  <c:v>61</c:v>
                </c:pt>
                <c:pt idx="90">
                  <c:v>77</c:v>
                </c:pt>
                <c:pt idx="91">
                  <c:v>59</c:v>
                </c:pt>
                <c:pt idx="92">
                  <c:v>43</c:v>
                </c:pt>
                <c:pt idx="93">
                  <c:v>88</c:v>
                </c:pt>
                <c:pt idx="94">
                  <c:v>68</c:v>
                </c:pt>
                <c:pt idx="95">
                  <c:v>49</c:v>
                </c:pt>
                <c:pt idx="96">
                  <c:v>43</c:v>
                </c:pt>
                <c:pt idx="97">
                  <c:v>50</c:v>
                </c:pt>
                <c:pt idx="98">
                  <c:v>51</c:v>
                </c:pt>
                <c:pt idx="99">
                  <c:v>68</c:v>
                </c:pt>
                <c:pt idx="100">
                  <c:v>50</c:v>
                </c:pt>
                <c:pt idx="101">
                  <c:v>43</c:v>
                </c:pt>
                <c:pt idx="102">
                  <c:v>60</c:v>
                </c:pt>
                <c:pt idx="103">
                  <c:v>63</c:v>
                </c:pt>
                <c:pt idx="104">
                  <c:v>87</c:v>
                </c:pt>
                <c:pt idx="105">
                  <c:v>56</c:v>
                </c:pt>
                <c:pt idx="106">
                  <c:v>67</c:v>
                </c:pt>
                <c:pt idx="107">
                  <c:v>69</c:v>
                </c:pt>
                <c:pt idx="108">
                  <c:v>73</c:v>
                </c:pt>
                <c:pt idx="109">
                  <c:v>81</c:v>
                </c:pt>
                <c:pt idx="110">
                  <c:v>80</c:v>
                </c:pt>
                <c:pt idx="111">
                  <c:v>68</c:v>
                </c:pt>
                <c:pt idx="112">
                  <c:v>60</c:v>
                </c:pt>
                <c:pt idx="113">
                  <c:v>64</c:v>
                </c:pt>
                <c:pt idx="114">
                  <c:v>51</c:v>
                </c:pt>
                <c:pt idx="115">
                  <c:v>78</c:v>
                </c:pt>
                <c:pt idx="116">
                  <c:v>43</c:v>
                </c:pt>
                <c:pt idx="117">
                  <c:v>61</c:v>
                </c:pt>
                <c:pt idx="118">
                  <c:v>55</c:v>
                </c:pt>
                <c:pt idx="119">
                  <c:v>59</c:v>
                </c:pt>
                <c:pt idx="120">
                  <c:v>88</c:v>
                </c:pt>
                <c:pt idx="121">
                  <c:v>92</c:v>
                </c:pt>
                <c:pt idx="122">
                  <c:v>48</c:v>
                </c:pt>
                <c:pt idx="123">
                  <c:v>42</c:v>
                </c:pt>
                <c:pt idx="124">
                  <c:v>62</c:v>
                </c:pt>
                <c:pt idx="125">
                  <c:v>70</c:v>
                </c:pt>
                <c:pt idx="126">
                  <c:v>41</c:v>
                </c:pt>
                <c:pt idx="127">
                  <c:v>61</c:v>
                </c:pt>
                <c:pt idx="128">
                  <c:v>72</c:v>
                </c:pt>
                <c:pt idx="129">
                  <c:v>43</c:v>
                </c:pt>
                <c:pt idx="130">
                  <c:v>100</c:v>
                </c:pt>
                <c:pt idx="131">
                  <c:v>52</c:v>
                </c:pt>
                <c:pt idx="132">
                  <c:v>59</c:v>
                </c:pt>
                <c:pt idx="133">
                  <c:v>64</c:v>
                </c:pt>
                <c:pt idx="134">
                  <c:v>51</c:v>
                </c:pt>
                <c:pt idx="135">
                  <c:v>71</c:v>
                </c:pt>
                <c:pt idx="136">
                  <c:v>72</c:v>
                </c:pt>
                <c:pt idx="137">
                  <c:v>65</c:v>
                </c:pt>
                <c:pt idx="138">
                  <c:v>64</c:v>
                </c:pt>
                <c:pt idx="139">
                  <c:v>52</c:v>
                </c:pt>
                <c:pt idx="140">
                  <c:v>69</c:v>
                </c:pt>
                <c:pt idx="141">
                  <c:v>54</c:v>
                </c:pt>
                <c:pt idx="142">
                  <c:v>81</c:v>
                </c:pt>
                <c:pt idx="143">
                  <c:v>61</c:v>
                </c:pt>
                <c:pt idx="144">
                  <c:v>54</c:v>
                </c:pt>
                <c:pt idx="145">
                  <c:v>76</c:v>
                </c:pt>
                <c:pt idx="146">
                  <c:v>77</c:v>
                </c:pt>
                <c:pt idx="147">
                  <c:v>69</c:v>
                </c:pt>
                <c:pt idx="148">
                  <c:v>66</c:v>
                </c:pt>
                <c:pt idx="149">
                  <c:v>52</c:v>
                </c:pt>
                <c:pt idx="150">
                  <c:v>69</c:v>
                </c:pt>
                <c:pt idx="151">
                  <c:v>68</c:v>
                </c:pt>
                <c:pt idx="152">
                  <c:v>83</c:v>
                </c:pt>
                <c:pt idx="153">
                  <c:v>78</c:v>
                </c:pt>
                <c:pt idx="154">
                  <c:v>72</c:v>
                </c:pt>
                <c:pt idx="155">
                  <c:v>71</c:v>
                </c:pt>
                <c:pt idx="156">
                  <c:v>84</c:v>
                </c:pt>
                <c:pt idx="157">
                  <c:v>61</c:v>
                </c:pt>
                <c:pt idx="158">
                  <c:v>79</c:v>
                </c:pt>
                <c:pt idx="159">
                  <c:v>65</c:v>
                </c:pt>
                <c:pt idx="160">
                  <c:v>68</c:v>
                </c:pt>
                <c:pt idx="161">
                  <c:v>64</c:v>
                </c:pt>
                <c:pt idx="162">
                  <c:v>56</c:v>
                </c:pt>
                <c:pt idx="163">
                  <c:v>74</c:v>
                </c:pt>
                <c:pt idx="164">
                  <c:v>76</c:v>
                </c:pt>
                <c:pt idx="165">
                  <c:v>73</c:v>
                </c:pt>
                <c:pt idx="166">
                  <c:v>55</c:v>
                </c:pt>
                <c:pt idx="167">
                  <c:v>98</c:v>
                </c:pt>
                <c:pt idx="168">
                  <c:v>87</c:v>
                </c:pt>
                <c:pt idx="169">
                  <c:v>41</c:v>
                </c:pt>
                <c:pt idx="170">
                  <c:v>70</c:v>
                </c:pt>
                <c:pt idx="171">
                  <c:v>63</c:v>
                </c:pt>
                <c:pt idx="172">
                  <c:v>56</c:v>
                </c:pt>
                <c:pt idx="173">
                  <c:v>65</c:v>
                </c:pt>
                <c:pt idx="174">
                  <c:v>49</c:v>
                </c:pt>
                <c:pt idx="175">
                  <c:v>79</c:v>
                </c:pt>
                <c:pt idx="176">
                  <c:v>64</c:v>
                </c:pt>
                <c:pt idx="177">
                  <c:v>43</c:v>
                </c:pt>
                <c:pt idx="178">
                  <c:v>73</c:v>
                </c:pt>
                <c:pt idx="179">
                  <c:v>60</c:v>
                </c:pt>
                <c:pt idx="180">
                  <c:v>58</c:v>
                </c:pt>
                <c:pt idx="181">
                  <c:v>65</c:v>
                </c:pt>
                <c:pt idx="182">
                  <c:v>74</c:v>
                </c:pt>
                <c:pt idx="183">
                  <c:v>56</c:v>
                </c:pt>
                <c:pt idx="184">
                  <c:v>53</c:v>
                </c:pt>
                <c:pt idx="185">
                  <c:v>60</c:v>
                </c:pt>
                <c:pt idx="186">
                  <c:v>55</c:v>
                </c:pt>
                <c:pt idx="187">
                  <c:v>52</c:v>
                </c:pt>
                <c:pt idx="188">
                  <c:v>58</c:v>
                </c:pt>
                <c:pt idx="189">
                  <c:v>79</c:v>
                </c:pt>
                <c:pt idx="190">
                  <c:v>53</c:v>
                </c:pt>
                <c:pt idx="191">
                  <c:v>84</c:v>
                </c:pt>
                <c:pt idx="192">
                  <c:v>82</c:v>
                </c:pt>
                <c:pt idx="193">
                  <c:v>71</c:v>
                </c:pt>
                <c:pt idx="194">
                  <c:v>65</c:v>
                </c:pt>
                <c:pt idx="195">
                  <c:v>71</c:v>
                </c:pt>
                <c:pt idx="196">
                  <c:v>71</c:v>
                </c:pt>
                <c:pt idx="197">
                  <c:v>59</c:v>
                </c:pt>
                <c:pt idx="198">
                  <c:v>51</c:v>
                </c:pt>
                <c:pt idx="19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1-4DB0-B4A0-9C27A398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04576"/>
        <c:axId val="499409168"/>
      </c:scatterChart>
      <c:valAx>
        <c:axId val="4994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09168"/>
        <c:crosses val="autoZero"/>
        <c:crossBetween val="midCat"/>
      </c:valAx>
      <c:valAx>
        <c:axId val="4994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Sheet13!$B$2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Sheet13!$A$3:$A$202</c:f>
              <c:numCache>
                <c:formatCode>0</c:formatCode>
                <c:ptCount val="200"/>
                <c:pt idx="0">
                  <c:v>76</c:v>
                </c:pt>
                <c:pt idx="1">
                  <c:v>90</c:v>
                </c:pt>
                <c:pt idx="2">
                  <c:v>69</c:v>
                </c:pt>
                <c:pt idx="3">
                  <c:v>64</c:v>
                </c:pt>
                <c:pt idx="4">
                  <c:v>75</c:v>
                </c:pt>
                <c:pt idx="5">
                  <c:v>61</c:v>
                </c:pt>
                <c:pt idx="6">
                  <c:v>60</c:v>
                </c:pt>
                <c:pt idx="7">
                  <c:v>68</c:v>
                </c:pt>
                <c:pt idx="8">
                  <c:v>79</c:v>
                </c:pt>
                <c:pt idx="9">
                  <c:v>60</c:v>
                </c:pt>
                <c:pt idx="10">
                  <c:v>49</c:v>
                </c:pt>
                <c:pt idx="11">
                  <c:v>71</c:v>
                </c:pt>
                <c:pt idx="12">
                  <c:v>61</c:v>
                </c:pt>
                <c:pt idx="13">
                  <c:v>78</c:v>
                </c:pt>
                <c:pt idx="14">
                  <c:v>78</c:v>
                </c:pt>
                <c:pt idx="15">
                  <c:v>52</c:v>
                </c:pt>
                <c:pt idx="16">
                  <c:v>43</c:v>
                </c:pt>
                <c:pt idx="17">
                  <c:v>76</c:v>
                </c:pt>
                <c:pt idx="18">
                  <c:v>85</c:v>
                </c:pt>
                <c:pt idx="19">
                  <c:v>53</c:v>
                </c:pt>
                <c:pt idx="20">
                  <c:v>58</c:v>
                </c:pt>
                <c:pt idx="21">
                  <c:v>50</c:v>
                </c:pt>
                <c:pt idx="22">
                  <c:v>65</c:v>
                </c:pt>
                <c:pt idx="23">
                  <c:v>69</c:v>
                </c:pt>
                <c:pt idx="24">
                  <c:v>68</c:v>
                </c:pt>
                <c:pt idx="25">
                  <c:v>76</c:v>
                </c:pt>
                <c:pt idx="26">
                  <c:v>58</c:v>
                </c:pt>
                <c:pt idx="27">
                  <c:v>51</c:v>
                </c:pt>
                <c:pt idx="28">
                  <c:v>91</c:v>
                </c:pt>
                <c:pt idx="29">
                  <c:v>76</c:v>
                </c:pt>
                <c:pt idx="30">
                  <c:v>91</c:v>
                </c:pt>
                <c:pt idx="31">
                  <c:v>79</c:v>
                </c:pt>
                <c:pt idx="32">
                  <c:v>55</c:v>
                </c:pt>
                <c:pt idx="33">
                  <c:v>71</c:v>
                </c:pt>
                <c:pt idx="34">
                  <c:v>58</c:v>
                </c:pt>
                <c:pt idx="35">
                  <c:v>63</c:v>
                </c:pt>
                <c:pt idx="36">
                  <c:v>62</c:v>
                </c:pt>
                <c:pt idx="37">
                  <c:v>76</c:v>
                </c:pt>
                <c:pt idx="38">
                  <c:v>74</c:v>
                </c:pt>
                <c:pt idx="39">
                  <c:v>69</c:v>
                </c:pt>
                <c:pt idx="40">
                  <c:v>68</c:v>
                </c:pt>
                <c:pt idx="41">
                  <c:v>26</c:v>
                </c:pt>
                <c:pt idx="42">
                  <c:v>54</c:v>
                </c:pt>
                <c:pt idx="43">
                  <c:v>55</c:v>
                </c:pt>
                <c:pt idx="44">
                  <c:v>77</c:v>
                </c:pt>
                <c:pt idx="45">
                  <c:v>70</c:v>
                </c:pt>
                <c:pt idx="46">
                  <c:v>78</c:v>
                </c:pt>
                <c:pt idx="47">
                  <c:v>66</c:v>
                </c:pt>
                <c:pt idx="48">
                  <c:v>63</c:v>
                </c:pt>
                <c:pt idx="49">
                  <c:v>77</c:v>
                </c:pt>
                <c:pt idx="50">
                  <c:v>75</c:v>
                </c:pt>
                <c:pt idx="51">
                  <c:v>72</c:v>
                </c:pt>
                <c:pt idx="52">
                  <c:v>48</c:v>
                </c:pt>
                <c:pt idx="53">
                  <c:v>51</c:v>
                </c:pt>
                <c:pt idx="54">
                  <c:v>73</c:v>
                </c:pt>
                <c:pt idx="55">
                  <c:v>53</c:v>
                </c:pt>
                <c:pt idx="56">
                  <c:v>61</c:v>
                </c:pt>
                <c:pt idx="57">
                  <c:v>60</c:v>
                </c:pt>
                <c:pt idx="58">
                  <c:v>87</c:v>
                </c:pt>
                <c:pt idx="59">
                  <c:v>58</c:v>
                </c:pt>
                <c:pt idx="60">
                  <c:v>41</c:v>
                </c:pt>
                <c:pt idx="61">
                  <c:v>64</c:v>
                </c:pt>
                <c:pt idx="62">
                  <c:v>89</c:v>
                </c:pt>
                <c:pt idx="63">
                  <c:v>66</c:v>
                </c:pt>
                <c:pt idx="64">
                  <c:v>91</c:v>
                </c:pt>
                <c:pt idx="65">
                  <c:v>50</c:v>
                </c:pt>
                <c:pt idx="66">
                  <c:v>49</c:v>
                </c:pt>
                <c:pt idx="67">
                  <c:v>69</c:v>
                </c:pt>
                <c:pt idx="68">
                  <c:v>59</c:v>
                </c:pt>
                <c:pt idx="69">
                  <c:v>65</c:v>
                </c:pt>
                <c:pt idx="70">
                  <c:v>72</c:v>
                </c:pt>
                <c:pt idx="71">
                  <c:v>73</c:v>
                </c:pt>
                <c:pt idx="72">
                  <c:v>91</c:v>
                </c:pt>
                <c:pt idx="73">
                  <c:v>80</c:v>
                </c:pt>
                <c:pt idx="74">
                  <c:v>63</c:v>
                </c:pt>
                <c:pt idx="75">
                  <c:v>62</c:v>
                </c:pt>
                <c:pt idx="76">
                  <c:v>79</c:v>
                </c:pt>
                <c:pt idx="77">
                  <c:v>69</c:v>
                </c:pt>
                <c:pt idx="78">
                  <c:v>79</c:v>
                </c:pt>
                <c:pt idx="79">
                  <c:v>54</c:v>
                </c:pt>
                <c:pt idx="80">
                  <c:v>60</c:v>
                </c:pt>
                <c:pt idx="81">
                  <c:v>66</c:v>
                </c:pt>
                <c:pt idx="82">
                  <c:v>66</c:v>
                </c:pt>
                <c:pt idx="83">
                  <c:v>83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74</c:v>
                </c:pt>
                <c:pt idx="88">
                  <c:v>54</c:v>
                </c:pt>
                <c:pt idx="89">
                  <c:v>61</c:v>
                </c:pt>
                <c:pt idx="90">
                  <c:v>77</c:v>
                </c:pt>
                <c:pt idx="91">
                  <c:v>59</c:v>
                </c:pt>
                <c:pt idx="92">
                  <c:v>43</c:v>
                </c:pt>
                <c:pt idx="93">
                  <c:v>88</c:v>
                </c:pt>
                <c:pt idx="94">
                  <c:v>68</c:v>
                </c:pt>
                <c:pt idx="95">
                  <c:v>49</c:v>
                </c:pt>
                <c:pt idx="96">
                  <c:v>43</c:v>
                </c:pt>
                <c:pt idx="97">
                  <c:v>50</c:v>
                </c:pt>
                <c:pt idx="98">
                  <c:v>51</c:v>
                </c:pt>
                <c:pt idx="99">
                  <c:v>68</c:v>
                </c:pt>
                <c:pt idx="100">
                  <c:v>50</c:v>
                </c:pt>
                <c:pt idx="101">
                  <c:v>43</c:v>
                </c:pt>
                <c:pt idx="102">
                  <c:v>60</c:v>
                </c:pt>
                <c:pt idx="103">
                  <c:v>63</c:v>
                </c:pt>
                <c:pt idx="104">
                  <c:v>87</c:v>
                </c:pt>
                <c:pt idx="105">
                  <c:v>56</c:v>
                </c:pt>
                <c:pt idx="106">
                  <c:v>67</c:v>
                </c:pt>
                <c:pt idx="107">
                  <c:v>69</c:v>
                </c:pt>
                <c:pt idx="108">
                  <c:v>73</c:v>
                </c:pt>
                <c:pt idx="109">
                  <c:v>81</c:v>
                </c:pt>
                <c:pt idx="110">
                  <c:v>80</c:v>
                </c:pt>
                <c:pt idx="111">
                  <c:v>68</c:v>
                </c:pt>
                <c:pt idx="112">
                  <c:v>60</c:v>
                </c:pt>
                <c:pt idx="113">
                  <c:v>64</c:v>
                </c:pt>
                <c:pt idx="114">
                  <c:v>51</c:v>
                </c:pt>
                <c:pt idx="115">
                  <c:v>78</c:v>
                </c:pt>
                <c:pt idx="116">
                  <c:v>43</c:v>
                </c:pt>
                <c:pt idx="117">
                  <c:v>61</c:v>
                </c:pt>
                <c:pt idx="118">
                  <c:v>55</c:v>
                </c:pt>
                <c:pt idx="119">
                  <c:v>59</c:v>
                </c:pt>
                <c:pt idx="120">
                  <c:v>88</c:v>
                </c:pt>
                <c:pt idx="121">
                  <c:v>92</c:v>
                </c:pt>
                <c:pt idx="122">
                  <c:v>48</c:v>
                </c:pt>
                <c:pt idx="123">
                  <c:v>42</c:v>
                </c:pt>
                <c:pt idx="124">
                  <c:v>62</c:v>
                </c:pt>
                <c:pt idx="125">
                  <c:v>70</c:v>
                </c:pt>
                <c:pt idx="126">
                  <c:v>41</c:v>
                </c:pt>
                <c:pt idx="127">
                  <c:v>61</c:v>
                </c:pt>
                <c:pt idx="128">
                  <c:v>72</c:v>
                </c:pt>
                <c:pt idx="129">
                  <c:v>43</c:v>
                </c:pt>
                <c:pt idx="130">
                  <c:v>100</c:v>
                </c:pt>
                <c:pt idx="131">
                  <c:v>52</c:v>
                </c:pt>
                <c:pt idx="132">
                  <c:v>59</c:v>
                </c:pt>
                <c:pt idx="133">
                  <c:v>64</c:v>
                </c:pt>
                <c:pt idx="134">
                  <c:v>51</c:v>
                </c:pt>
                <c:pt idx="135">
                  <c:v>71</c:v>
                </c:pt>
                <c:pt idx="136">
                  <c:v>72</c:v>
                </c:pt>
                <c:pt idx="137">
                  <c:v>65</c:v>
                </c:pt>
                <c:pt idx="138">
                  <c:v>64</c:v>
                </c:pt>
                <c:pt idx="139">
                  <c:v>52</c:v>
                </c:pt>
                <c:pt idx="140">
                  <c:v>69</c:v>
                </c:pt>
                <c:pt idx="141">
                  <c:v>54</c:v>
                </c:pt>
                <c:pt idx="142">
                  <c:v>81</c:v>
                </c:pt>
                <c:pt idx="143">
                  <c:v>61</c:v>
                </c:pt>
                <c:pt idx="144">
                  <c:v>54</c:v>
                </c:pt>
                <c:pt idx="145">
                  <c:v>76</c:v>
                </c:pt>
                <c:pt idx="146">
                  <c:v>77</c:v>
                </c:pt>
                <c:pt idx="147">
                  <c:v>69</c:v>
                </c:pt>
                <c:pt idx="148">
                  <c:v>66</c:v>
                </c:pt>
                <c:pt idx="149">
                  <c:v>52</c:v>
                </c:pt>
                <c:pt idx="150">
                  <c:v>69</c:v>
                </c:pt>
                <c:pt idx="151">
                  <c:v>68</c:v>
                </c:pt>
                <c:pt idx="152">
                  <c:v>83</c:v>
                </c:pt>
                <c:pt idx="153">
                  <c:v>78</c:v>
                </c:pt>
                <c:pt idx="154">
                  <c:v>72</c:v>
                </c:pt>
                <c:pt idx="155">
                  <c:v>71</c:v>
                </c:pt>
                <c:pt idx="156">
                  <c:v>84</c:v>
                </c:pt>
                <c:pt idx="157">
                  <c:v>61</c:v>
                </c:pt>
                <c:pt idx="158">
                  <c:v>79</c:v>
                </c:pt>
                <c:pt idx="159">
                  <c:v>65</c:v>
                </c:pt>
                <c:pt idx="160">
                  <c:v>68</c:v>
                </c:pt>
                <c:pt idx="161">
                  <c:v>64</c:v>
                </c:pt>
                <c:pt idx="162">
                  <c:v>56</c:v>
                </c:pt>
                <c:pt idx="163">
                  <c:v>74</c:v>
                </c:pt>
                <c:pt idx="164">
                  <c:v>76</c:v>
                </c:pt>
                <c:pt idx="165">
                  <c:v>73</c:v>
                </c:pt>
                <c:pt idx="166">
                  <c:v>55</c:v>
                </c:pt>
                <c:pt idx="167">
                  <c:v>98</c:v>
                </c:pt>
                <c:pt idx="168">
                  <c:v>87</c:v>
                </c:pt>
                <c:pt idx="169">
                  <c:v>41</c:v>
                </c:pt>
                <c:pt idx="170">
                  <c:v>70</c:v>
                </c:pt>
                <c:pt idx="171">
                  <c:v>63</c:v>
                </c:pt>
                <c:pt idx="172">
                  <c:v>56</c:v>
                </c:pt>
                <c:pt idx="173">
                  <c:v>65</c:v>
                </c:pt>
                <c:pt idx="174">
                  <c:v>49</c:v>
                </c:pt>
                <c:pt idx="175">
                  <c:v>79</c:v>
                </c:pt>
                <c:pt idx="176">
                  <c:v>64</c:v>
                </c:pt>
                <c:pt idx="177">
                  <c:v>43</c:v>
                </c:pt>
                <c:pt idx="178">
                  <c:v>73</c:v>
                </c:pt>
                <c:pt idx="179">
                  <c:v>60</c:v>
                </c:pt>
                <c:pt idx="180">
                  <c:v>58</c:v>
                </c:pt>
                <c:pt idx="181">
                  <c:v>65</c:v>
                </c:pt>
                <c:pt idx="182">
                  <c:v>74</c:v>
                </c:pt>
                <c:pt idx="183">
                  <c:v>56</c:v>
                </c:pt>
                <c:pt idx="184">
                  <c:v>53</c:v>
                </c:pt>
                <c:pt idx="185">
                  <c:v>60</c:v>
                </c:pt>
                <c:pt idx="186">
                  <c:v>55</c:v>
                </c:pt>
                <c:pt idx="187">
                  <c:v>52</c:v>
                </c:pt>
                <c:pt idx="188">
                  <c:v>58</c:v>
                </c:pt>
                <c:pt idx="189">
                  <c:v>79</c:v>
                </c:pt>
                <c:pt idx="190">
                  <c:v>53</c:v>
                </c:pt>
                <c:pt idx="191">
                  <c:v>84</c:v>
                </c:pt>
                <c:pt idx="192">
                  <c:v>82</c:v>
                </c:pt>
                <c:pt idx="193">
                  <c:v>71</c:v>
                </c:pt>
                <c:pt idx="194">
                  <c:v>65</c:v>
                </c:pt>
                <c:pt idx="195">
                  <c:v>71</c:v>
                </c:pt>
                <c:pt idx="196">
                  <c:v>71</c:v>
                </c:pt>
                <c:pt idx="197">
                  <c:v>59</c:v>
                </c:pt>
                <c:pt idx="198">
                  <c:v>51</c:v>
                </c:pt>
                <c:pt idx="199">
                  <c:v>68</c:v>
                </c:pt>
              </c:numCache>
            </c:numRef>
          </c:xVal>
          <c:yVal>
            <c:numRef>
              <c:f>Sheet13!$B$3:$B$202</c:f>
              <c:numCache>
                <c:formatCode>General</c:formatCode>
                <c:ptCount val="200"/>
                <c:pt idx="0">
                  <c:v>227</c:v>
                </c:pt>
                <c:pt idx="1">
                  <c:v>196</c:v>
                </c:pt>
                <c:pt idx="2">
                  <c:v>102</c:v>
                </c:pt>
                <c:pt idx="3">
                  <c:v>252</c:v>
                </c:pt>
                <c:pt idx="4">
                  <c:v>291</c:v>
                </c:pt>
                <c:pt idx="5">
                  <c:v>100</c:v>
                </c:pt>
                <c:pt idx="6">
                  <c:v>345</c:v>
                </c:pt>
                <c:pt idx="7">
                  <c:v>191</c:v>
                </c:pt>
                <c:pt idx="8">
                  <c:v>294</c:v>
                </c:pt>
                <c:pt idx="9">
                  <c:v>139</c:v>
                </c:pt>
                <c:pt idx="10">
                  <c:v>109</c:v>
                </c:pt>
                <c:pt idx="11">
                  <c:v>219</c:v>
                </c:pt>
                <c:pt idx="12">
                  <c:v>115</c:v>
                </c:pt>
                <c:pt idx="13">
                  <c:v>321</c:v>
                </c:pt>
                <c:pt idx="14">
                  <c:v>497</c:v>
                </c:pt>
                <c:pt idx="15">
                  <c:v>113</c:v>
                </c:pt>
                <c:pt idx="16">
                  <c:v>219</c:v>
                </c:pt>
                <c:pt idx="17">
                  <c:v>217</c:v>
                </c:pt>
                <c:pt idx="18">
                  <c:v>202</c:v>
                </c:pt>
                <c:pt idx="19">
                  <c:v>138</c:v>
                </c:pt>
                <c:pt idx="20">
                  <c:v>281</c:v>
                </c:pt>
                <c:pt idx="21">
                  <c:v>146</c:v>
                </c:pt>
                <c:pt idx="22">
                  <c:v>119</c:v>
                </c:pt>
                <c:pt idx="23">
                  <c:v>189</c:v>
                </c:pt>
                <c:pt idx="24">
                  <c:v>101</c:v>
                </c:pt>
                <c:pt idx="25">
                  <c:v>194</c:v>
                </c:pt>
                <c:pt idx="26">
                  <c:v>196</c:v>
                </c:pt>
                <c:pt idx="27">
                  <c:v>250</c:v>
                </c:pt>
                <c:pt idx="28">
                  <c:v>144</c:v>
                </c:pt>
                <c:pt idx="29">
                  <c:v>321</c:v>
                </c:pt>
                <c:pt idx="30">
                  <c:v>285</c:v>
                </c:pt>
                <c:pt idx="31">
                  <c:v>125</c:v>
                </c:pt>
                <c:pt idx="32">
                  <c:v>115</c:v>
                </c:pt>
                <c:pt idx="33">
                  <c:v>129</c:v>
                </c:pt>
                <c:pt idx="34">
                  <c:v>228</c:v>
                </c:pt>
                <c:pt idx="35">
                  <c:v>132</c:v>
                </c:pt>
                <c:pt idx="36">
                  <c:v>151</c:v>
                </c:pt>
                <c:pt idx="37">
                  <c:v>155</c:v>
                </c:pt>
                <c:pt idx="38">
                  <c:v>447</c:v>
                </c:pt>
                <c:pt idx="39">
                  <c:v>258</c:v>
                </c:pt>
                <c:pt idx="40">
                  <c:v>164</c:v>
                </c:pt>
                <c:pt idx="41">
                  <c:v>154</c:v>
                </c:pt>
                <c:pt idx="42">
                  <c:v>293</c:v>
                </c:pt>
                <c:pt idx="43">
                  <c:v>388</c:v>
                </c:pt>
                <c:pt idx="44">
                  <c:v>207</c:v>
                </c:pt>
                <c:pt idx="45">
                  <c:v>322</c:v>
                </c:pt>
                <c:pt idx="46">
                  <c:v>107</c:v>
                </c:pt>
                <c:pt idx="47">
                  <c:v>322</c:v>
                </c:pt>
                <c:pt idx="48">
                  <c:v>195</c:v>
                </c:pt>
                <c:pt idx="49">
                  <c:v>148</c:v>
                </c:pt>
                <c:pt idx="50">
                  <c:v>193</c:v>
                </c:pt>
                <c:pt idx="51">
                  <c:v>120</c:v>
                </c:pt>
                <c:pt idx="52">
                  <c:v>101</c:v>
                </c:pt>
                <c:pt idx="53">
                  <c:v>285</c:v>
                </c:pt>
                <c:pt idx="54">
                  <c:v>171</c:v>
                </c:pt>
                <c:pt idx="55">
                  <c:v>147</c:v>
                </c:pt>
                <c:pt idx="56">
                  <c:v>108</c:v>
                </c:pt>
                <c:pt idx="57">
                  <c:v>202</c:v>
                </c:pt>
                <c:pt idx="58">
                  <c:v>206</c:v>
                </c:pt>
                <c:pt idx="59">
                  <c:v>234</c:v>
                </c:pt>
                <c:pt idx="60">
                  <c:v>274</c:v>
                </c:pt>
                <c:pt idx="61">
                  <c:v>198</c:v>
                </c:pt>
                <c:pt idx="62">
                  <c:v>124</c:v>
                </c:pt>
                <c:pt idx="63">
                  <c:v>412</c:v>
                </c:pt>
                <c:pt idx="64">
                  <c:v>234</c:v>
                </c:pt>
                <c:pt idx="65">
                  <c:v>148</c:v>
                </c:pt>
                <c:pt idx="66">
                  <c:v>218</c:v>
                </c:pt>
                <c:pt idx="67">
                  <c:v>390</c:v>
                </c:pt>
                <c:pt idx="68">
                  <c:v>107</c:v>
                </c:pt>
                <c:pt idx="69">
                  <c:v>117</c:v>
                </c:pt>
                <c:pt idx="70">
                  <c:v>334</c:v>
                </c:pt>
                <c:pt idx="71">
                  <c:v>120</c:v>
                </c:pt>
                <c:pt idx="72">
                  <c:v>437</c:v>
                </c:pt>
                <c:pt idx="73">
                  <c:v>182</c:v>
                </c:pt>
                <c:pt idx="74">
                  <c:v>140</c:v>
                </c:pt>
                <c:pt idx="75">
                  <c:v>123</c:v>
                </c:pt>
                <c:pt idx="76">
                  <c:v>139</c:v>
                </c:pt>
                <c:pt idx="77">
                  <c:v>204</c:v>
                </c:pt>
                <c:pt idx="78">
                  <c:v>230</c:v>
                </c:pt>
                <c:pt idx="79">
                  <c:v>100</c:v>
                </c:pt>
                <c:pt idx="80">
                  <c:v>206</c:v>
                </c:pt>
                <c:pt idx="81">
                  <c:v>223</c:v>
                </c:pt>
                <c:pt idx="82">
                  <c:v>159</c:v>
                </c:pt>
                <c:pt idx="83">
                  <c:v>198</c:v>
                </c:pt>
                <c:pt idx="84">
                  <c:v>132</c:v>
                </c:pt>
                <c:pt idx="85">
                  <c:v>546</c:v>
                </c:pt>
                <c:pt idx="86">
                  <c:v>154</c:v>
                </c:pt>
                <c:pt idx="87">
                  <c:v>146</c:v>
                </c:pt>
                <c:pt idx="88">
                  <c:v>191</c:v>
                </c:pt>
                <c:pt idx="89">
                  <c:v>114</c:v>
                </c:pt>
                <c:pt idx="90">
                  <c:v>496</c:v>
                </c:pt>
                <c:pt idx="91">
                  <c:v>212</c:v>
                </c:pt>
                <c:pt idx="92">
                  <c:v>420</c:v>
                </c:pt>
                <c:pt idx="93">
                  <c:v>124</c:v>
                </c:pt>
                <c:pt idx="94">
                  <c:v>147</c:v>
                </c:pt>
                <c:pt idx="95">
                  <c:v>113</c:v>
                </c:pt>
                <c:pt idx="96">
                  <c:v>408</c:v>
                </c:pt>
                <c:pt idx="97">
                  <c:v>256</c:v>
                </c:pt>
                <c:pt idx="98">
                  <c:v>151</c:v>
                </c:pt>
                <c:pt idx="99">
                  <c:v>187</c:v>
                </c:pt>
                <c:pt idx="100">
                  <c:v>296</c:v>
                </c:pt>
                <c:pt idx="101">
                  <c:v>284</c:v>
                </c:pt>
                <c:pt idx="102">
                  <c:v>190</c:v>
                </c:pt>
                <c:pt idx="103">
                  <c:v>275</c:v>
                </c:pt>
                <c:pt idx="104">
                  <c:v>193</c:v>
                </c:pt>
                <c:pt idx="105">
                  <c:v>339</c:v>
                </c:pt>
                <c:pt idx="106">
                  <c:v>295</c:v>
                </c:pt>
                <c:pt idx="107">
                  <c:v>249</c:v>
                </c:pt>
                <c:pt idx="108">
                  <c:v>197</c:v>
                </c:pt>
                <c:pt idx="109">
                  <c:v>135</c:v>
                </c:pt>
                <c:pt idx="110">
                  <c:v>105</c:v>
                </c:pt>
                <c:pt idx="111">
                  <c:v>300</c:v>
                </c:pt>
                <c:pt idx="112">
                  <c:v>254</c:v>
                </c:pt>
                <c:pt idx="113">
                  <c:v>139</c:v>
                </c:pt>
                <c:pt idx="114">
                  <c:v>188</c:v>
                </c:pt>
                <c:pt idx="115">
                  <c:v>407</c:v>
                </c:pt>
                <c:pt idx="116">
                  <c:v>297</c:v>
                </c:pt>
                <c:pt idx="117">
                  <c:v>123</c:v>
                </c:pt>
                <c:pt idx="118">
                  <c:v>473</c:v>
                </c:pt>
                <c:pt idx="119">
                  <c:v>256</c:v>
                </c:pt>
                <c:pt idx="120">
                  <c:v>126</c:v>
                </c:pt>
                <c:pt idx="121">
                  <c:v>208</c:v>
                </c:pt>
                <c:pt idx="122">
                  <c:v>544</c:v>
                </c:pt>
                <c:pt idx="123">
                  <c:v>184</c:v>
                </c:pt>
                <c:pt idx="124">
                  <c:v>156</c:v>
                </c:pt>
                <c:pt idx="125">
                  <c:v>136</c:v>
                </c:pt>
                <c:pt idx="126">
                  <c:v>549</c:v>
                </c:pt>
                <c:pt idx="127">
                  <c:v>164</c:v>
                </c:pt>
                <c:pt idx="128">
                  <c:v>136</c:v>
                </c:pt>
                <c:pt idx="129">
                  <c:v>333</c:v>
                </c:pt>
                <c:pt idx="130">
                  <c:v>307</c:v>
                </c:pt>
                <c:pt idx="131">
                  <c:v>249</c:v>
                </c:pt>
                <c:pt idx="132">
                  <c:v>386</c:v>
                </c:pt>
                <c:pt idx="133">
                  <c:v>169</c:v>
                </c:pt>
                <c:pt idx="134">
                  <c:v>176</c:v>
                </c:pt>
                <c:pt idx="135">
                  <c:v>151</c:v>
                </c:pt>
                <c:pt idx="136">
                  <c:v>115</c:v>
                </c:pt>
                <c:pt idx="137">
                  <c:v>189</c:v>
                </c:pt>
                <c:pt idx="138">
                  <c:v>358</c:v>
                </c:pt>
                <c:pt idx="139">
                  <c:v>292</c:v>
                </c:pt>
                <c:pt idx="140">
                  <c:v>116</c:v>
                </c:pt>
                <c:pt idx="141">
                  <c:v>101</c:v>
                </c:pt>
                <c:pt idx="142">
                  <c:v>184</c:v>
                </c:pt>
                <c:pt idx="143">
                  <c:v>117</c:v>
                </c:pt>
                <c:pt idx="144">
                  <c:v>105</c:v>
                </c:pt>
                <c:pt idx="145">
                  <c:v>204</c:v>
                </c:pt>
                <c:pt idx="146">
                  <c:v>157</c:v>
                </c:pt>
                <c:pt idx="147">
                  <c:v>164</c:v>
                </c:pt>
                <c:pt idx="148">
                  <c:v>132</c:v>
                </c:pt>
                <c:pt idx="149">
                  <c:v>140</c:v>
                </c:pt>
                <c:pt idx="150">
                  <c:v>552</c:v>
                </c:pt>
                <c:pt idx="151">
                  <c:v>158</c:v>
                </c:pt>
                <c:pt idx="152">
                  <c:v>114</c:v>
                </c:pt>
                <c:pt idx="153">
                  <c:v>269</c:v>
                </c:pt>
                <c:pt idx="154">
                  <c:v>243</c:v>
                </c:pt>
                <c:pt idx="155">
                  <c:v>188</c:v>
                </c:pt>
                <c:pt idx="156">
                  <c:v>391</c:v>
                </c:pt>
                <c:pt idx="157">
                  <c:v>122</c:v>
                </c:pt>
                <c:pt idx="158">
                  <c:v>161</c:v>
                </c:pt>
                <c:pt idx="159">
                  <c:v>121</c:v>
                </c:pt>
                <c:pt idx="160">
                  <c:v>383</c:v>
                </c:pt>
                <c:pt idx="161">
                  <c:v>283</c:v>
                </c:pt>
                <c:pt idx="162">
                  <c:v>195</c:v>
                </c:pt>
                <c:pt idx="163">
                  <c:v>146</c:v>
                </c:pt>
                <c:pt idx="164">
                  <c:v>124</c:v>
                </c:pt>
                <c:pt idx="165">
                  <c:v>282</c:v>
                </c:pt>
                <c:pt idx="166">
                  <c:v>140</c:v>
                </c:pt>
                <c:pt idx="167">
                  <c:v>116</c:v>
                </c:pt>
                <c:pt idx="168">
                  <c:v>117</c:v>
                </c:pt>
                <c:pt idx="169">
                  <c:v>182</c:v>
                </c:pt>
                <c:pt idx="170">
                  <c:v>234</c:v>
                </c:pt>
                <c:pt idx="171">
                  <c:v>584</c:v>
                </c:pt>
                <c:pt idx="172">
                  <c:v>180</c:v>
                </c:pt>
                <c:pt idx="173">
                  <c:v>132</c:v>
                </c:pt>
                <c:pt idx="174">
                  <c:v>158</c:v>
                </c:pt>
                <c:pt idx="175">
                  <c:v>250</c:v>
                </c:pt>
                <c:pt idx="176">
                  <c:v>345</c:v>
                </c:pt>
                <c:pt idx="177">
                  <c:v>357</c:v>
                </c:pt>
                <c:pt idx="178">
                  <c:v>282</c:v>
                </c:pt>
                <c:pt idx="179">
                  <c:v>338</c:v>
                </c:pt>
                <c:pt idx="180">
                  <c:v>269</c:v>
                </c:pt>
                <c:pt idx="181">
                  <c:v>117</c:v>
                </c:pt>
                <c:pt idx="182">
                  <c:v>151</c:v>
                </c:pt>
                <c:pt idx="183">
                  <c:v>190</c:v>
                </c:pt>
                <c:pt idx="184">
                  <c:v>226</c:v>
                </c:pt>
                <c:pt idx="185">
                  <c:v>234</c:v>
                </c:pt>
                <c:pt idx="186">
                  <c:v>499</c:v>
                </c:pt>
                <c:pt idx="187">
                  <c:v>180</c:v>
                </c:pt>
                <c:pt idx="188">
                  <c:v>106</c:v>
                </c:pt>
                <c:pt idx="189">
                  <c:v>165</c:v>
                </c:pt>
                <c:pt idx="190">
                  <c:v>220</c:v>
                </c:pt>
                <c:pt idx="191">
                  <c:v>129</c:v>
                </c:pt>
                <c:pt idx="192">
                  <c:v>179</c:v>
                </c:pt>
                <c:pt idx="193">
                  <c:v>140</c:v>
                </c:pt>
                <c:pt idx="194">
                  <c:v>395</c:v>
                </c:pt>
                <c:pt idx="195">
                  <c:v>242</c:v>
                </c:pt>
                <c:pt idx="196">
                  <c:v>322</c:v>
                </c:pt>
                <c:pt idx="197">
                  <c:v>241</c:v>
                </c:pt>
                <c:pt idx="198">
                  <c:v>210</c:v>
                </c:pt>
                <c:pt idx="199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9-4AC9-8F3A-7B2357E7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16064"/>
        <c:axId val="540418360"/>
      </c:scatterChart>
      <c:valAx>
        <c:axId val="5404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8360"/>
        <c:crosses val="autoZero"/>
        <c:crossBetween val="midCat"/>
      </c:valAx>
      <c:valAx>
        <c:axId val="5404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Income </a:t>
            </a:r>
          </a:p>
        </cx:rich>
      </cx:tx>
    </cx:title>
    <cx:plotArea>
      <cx:plotAreaRegion>
        <cx:series layoutId="clusteredColumn" uniqueId="{CE5FF8CE-B68A-4A6D-9C27-17D77978A2AC}">
          <cx:tx>
            <cx:txData>
              <cx:f>_xlchart.0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Income </a:t>
            </a:r>
          </a:p>
        </cx:rich>
      </cx:tx>
    </cx:title>
    <cx:plotArea>
      <cx:plotAreaRegion>
        <cx:series layoutId="clusteredColumn" uniqueId="{CE5FF8CE-B68A-4A6D-9C27-17D77978A2AC}">
          <cx:tx>
            <cx:txData>
              <cx:f>_xlchart.2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Income Box Plot</a:t>
            </a:r>
          </a:p>
        </cx:rich>
      </cx:tx>
    </cx:title>
    <cx:plotArea>
      <cx:plotAreaRegion>
        <cx:series layoutId="boxWhisker" uniqueId="{20078276-F456-4FDC-94E5-4B535ADA60B5}">
          <cx:tx>
            <cx:txData>
              <cx:f>_xlchart.4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1157287</xdr:colOff>
      <xdr:row>4</xdr:row>
      <xdr:rowOff>157162</xdr:rowOff>
    </xdr:from>
    <xdr:to>
      <xdr:col>8</xdr:col>
      <xdr:colOff>385762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</xdr:row>
      <xdr:rowOff>157162</xdr:rowOff>
    </xdr:from>
    <xdr:to>
      <xdr:col>5</xdr:col>
      <xdr:colOff>209550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1704975</xdr:colOff>
      <xdr:row>4</xdr:row>
      <xdr:rowOff>157162</xdr:rowOff>
    </xdr:from>
    <xdr:to>
      <xdr:col>7</xdr:col>
      <xdr:colOff>247650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14</xdr:row>
      <xdr:rowOff>123825</xdr:rowOff>
    </xdr:from>
    <xdr:to>
      <xdr:col>10</xdr:col>
      <xdr:colOff>19050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8</xdr:row>
      <xdr:rowOff>166687</xdr:rowOff>
    </xdr:from>
    <xdr:to>
      <xdr:col>10</xdr:col>
      <xdr:colOff>114300</xdr:colOff>
      <xdr:row>23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11</xdr:row>
      <xdr:rowOff>61912</xdr:rowOff>
    </xdr:from>
    <xdr:to>
      <xdr:col>16</xdr:col>
      <xdr:colOff>238125</xdr:colOff>
      <xdr:row>25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4</xdr:row>
      <xdr:rowOff>157162</xdr:rowOff>
    </xdr:from>
    <xdr:to>
      <xdr:col>12</xdr:col>
      <xdr:colOff>204787</xdr:colOff>
      <xdr:row>19</xdr:row>
      <xdr:rowOff>42862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80962</xdr:colOff>
      <xdr:row>4</xdr:row>
      <xdr:rowOff>157162</xdr:rowOff>
    </xdr:from>
    <xdr:to>
      <xdr:col>12</xdr:col>
      <xdr:colOff>385762</xdr:colOff>
      <xdr:row>19</xdr:row>
      <xdr:rowOff>42862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4</xdr:row>
      <xdr:rowOff>157162</xdr:rowOff>
    </xdr:from>
    <xdr:to>
      <xdr:col>12</xdr:col>
      <xdr:colOff>204787</xdr:colOff>
      <xdr:row>19</xdr:row>
      <xdr:rowOff>42862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y" refreshedDate="45075.734097569446" createdVersion="6" refreshedVersion="6" minRefreshableVersion="3" recordCount="200">
  <cacheSource type="worksheet">
    <worksheetSource ref="B2:I202" sheet="Dataset (Sz2)"/>
  </cacheSource>
  <cacheFields count="8">
    <cacheField name="Math" numFmtId="0">
      <sharedItems containsSemiMixedTypes="0" containsString="0" containsNumber="1" containsInteger="1" minValue="26" maxValue="100"/>
    </cacheField>
    <cacheField name="History" numFmtId="1">
      <sharedItems containsSemiMixedTypes="0" containsString="0" containsNumber="1" containsInteger="1" minValue="26" maxValue="100"/>
    </cacheField>
    <cacheField name="Average" numFmtId="0">
      <sharedItems containsSemiMixedTypes="0" containsString="0" containsNumber="1" minValue="3.59" maxValue="5"/>
    </cacheField>
    <cacheField name="Income" numFmtId="0">
      <sharedItems containsSemiMixedTypes="0" containsString="0" containsNumber="1" containsInteger="1" minValue="100" maxValue="584"/>
    </cacheField>
    <cacheField name="Field" numFmtId="0">
      <sharedItems/>
    </cacheField>
    <cacheField name="Location" numFmtId="0">
      <sharedItems/>
    </cacheField>
    <cacheField name="Parents Education" numFmtId="0">
      <sharedItems count="5">
        <s v="Master's dregree"/>
        <s v="Bachelor's degree"/>
        <s v="PhD"/>
        <s v="Lower than higher education"/>
        <s v="Colage"/>
      </sharedItems>
    </cacheField>
    <cacheField name="Parents Posi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edy" refreshedDate="45075.735000810186" createdVersion="6" refreshedVersion="6" minRefreshableVersion="3" recordCount="200">
  <cacheSource type="worksheet">
    <worksheetSource ref="H2:I202" sheet="Dataset (Sz2)"/>
  </cacheSource>
  <cacheFields count="2">
    <cacheField name="Parents Education" numFmtId="0">
      <sharedItems count="5">
        <s v="Master's dregree"/>
        <s v="Bachelor's degree"/>
        <s v="PhD"/>
        <s v="Lower than higher education"/>
        <s v="Colage"/>
      </sharedItems>
    </cacheField>
    <cacheField name="Parents Position" numFmtId="0">
      <sharedItems count="5">
        <s v="manager"/>
        <s v="employee"/>
        <s v="senior manager"/>
        <s v="middle manager"/>
        <s v="CE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edy" refreshedDate="45075.745532754627" createdVersion="6" refreshedVersion="6" minRefreshableVersion="3" recordCount="200">
  <cacheSource type="worksheet">
    <worksheetSource ref="E2:I202" sheet="Dataset (Sz2)"/>
  </cacheSource>
  <cacheFields count="5">
    <cacheField name="Income" numFmtId="0">
      <sharedItems containsSemiMixedTypes="0" containsString="0" containsNumber="1" containsInteger="1" minValue="100" maxValue="584"/>
    </cacheField>
    <cacheField name="Field" numFmtId="0">
      <sharedItems/>
    </cacheField>
    <cacheField name="Location" numFmtId="0">
      <sharedItems/>
    </cacheField>
    <cacheField name="Parents Education" numFmtId="0">
      <sharedItems count="5">
        <s v="Master's dregree"/>
        <s v="Bachelor's degree"/>
        <s v="PhD"/>
        <s v="Lower than higher education"/>
        <s v="Colage"/>
      </sharedItems>
    </cacheField>
    <cacheField name="Parents Posi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redy" refreshedDate="45075.814040277779" createdVersion="6" refreshedVersion="6" minRefreshableVersion="3" recordCount="200">
  <cacheSource type="worksheet">
    <worksheetSource ref="A2:B202" sheet="Sheet10"/>
  </cacheSource>
  <cacheFields count="2">
    <cacheField name="Average" numFmtId="0">
      <sharedItems containsSemiMixedTypes="0" containsString="0" containsNumber="1" minValue="3.59" maxValue="5" count="78">
        <n v="3.69"/>
        <n v="5"/>
        <n v="4.16"/>
        <n v="3.77"/>
        <n v="3.83"/>
        <n v="3.74"/>
        <n v="3.73"/>
        <n v="4.12"/>
        <n v="4.2300000000000004"/>
        <n v="3.67"/>
        <n v="4.7300000000000004"/>
        <n v="3.79"/>
        <n v="4"/>
        <n v="3.9"/>
        <n v="4.0599999999999996"/>
        <n v="3.7"/>
        <n v="3.6"/>
        <n v="3.8"/>
        <n v="4.42"/>
        <n v="4.2"/>
        <n v="3.87"/>
        <n v="3.95"/>
        <n v="3.75"/>
        <n v="3.68"/>
        <n v="4.07"/>
        <n v="3.63"/>
        <n v="4.3600000000000003"/>
        <n v="3.71"/>
        <n v="3.84"/>
        <n v="3.62"/>
        <n v="4.1100000000000003"/>
        <n v="3.96"/>
        <n v="4.2699999999999996"/>
        <n v="3.89"/>
        <n v="3.91"/>
        <n v="3.72"/>
        <n v="4.01"/>
        <n v="3.86"/>
        <n v="4.92"/>
        <n v="4.1500000000000004"/>
        <n v="4.17"/>
        <n v="4.32"/>
        <n v="3.66"/>
        <n v="3.85"/>
        <n v="3.78"/>
        <n v="3.98"/>
        <n v="4.29"/>
        <n v="3.97"/>
        <n v="4.38"/>
        <n v="3.76"/>
        <n v="4.25"/>
        <n v="4.21"/>
        <n v="4.4800000000000004"/>
        <n v="3.65"/>
        <n v="4.1900000000000004"/>
        <n v="4.3099999999999996"/>
        <n v="3.93"/>
        <n v="3.88"/>
        <n v="3.82"/>
        <n v="4.79"/>
        <n v="4.3499999999999996"/>
        <n v="4.43"/>
        <n v="4.6100000000000003"/>
        <n v="3.61"/>
        <n v="4.5199999999999996"/>
        <n v="4.55"/>
        <n v="4.67"/>
        <n v="4.8600000000000003"/>
        <n v="4.4000000000000004"/>
        <n v="4.0999999999999996"/>
        <n v="3.59"/>
        <n v="4.45"/>
        <n v="4.99"/>
        <n v="4.74"/>
        <n v="4.05"/>
        <n v="4.0199999999999996"/>
        <n v="3.94"/>
        <n v="4.5"/>
      </sharedItems>
    </cacheField>
    <cacheField name="Location" numFmtId="0">
      <sharedItems count="3">
        <s v="captial"/>
        <s v="abroad"/>
        <s v="count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fredy" refreshedDate="45076.365493287034" createdVersion="6" refreshedVersion="6" minRefreshableVersion="3" recordCount="200">
  <cacheSource type="worksheet">
    <worksheetSource ref="A2:B202" sheet="Sheet11"/>
  </cacheSource>
  <cacheFields count="2">
    <cacheField name="Parents Position" numFmtId="0">
      <sharedItems count="5">
        <s v="manager"/>
        <s v="employee"/>
        <s v="senior manager"/>
        <s v="middle manager"/>
        <s v="CEO"/>
      </sharedItems>
    </cacheField>
    <cacheField name="Location" numFmtId="0">
      <sharedItems count="3">
        <s v="captial"/>
        <s v="abroad"/>
        <s v="count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48"/>
    <n v="76"/>
    <n v="3.69"/>
    <n v="227"/>
    <s v="Social science"/>
    <s v="captial"/>
    <x v="0"/>
    <s v="manager"/>
  </r>
  <r>
    <n v="77"/>
    <n v="90"/>
    <n v="5"/>
    <n v="196"/>
    <s v="IT"/>
    <s v="captial"/>
    <x v="1"/>
    <s v="manager"/>
  </r>
  <r>
    <n v="92"/>
    <n v="69"/>
    <n v="4.16"/>
    <n v="102"/>
    <s v="Social science"/>
    <s v="captial"/>
    <x v="2"/>
    <s v="employee"/>
  </r>
  <r>
    <n v="78"/>
    <n v="64"/>
    <n v="3.77"/>
    <n v="252"/>
    <s v="Economics"/>
    <s v="captial"/>
    <x v="0"/>
    <s v="employee"/>
  </r>
  <r>
    <n v="77"/>
    <n v="75"/>
    <n v="3.83"/>
    <n v="291"/>
    <s v="Social science"/>
    <s v="captial"/>
    <x v="1"/>
    <s v="senior manager"/>
  </r>
  <r>
    <n v="63"/>
    <n v="61"/>
    <n v="3.74"/>
    <n v="100"/>
    <s v="Social science"/>
    <s v="captial"/>
    <x v="3"/>
    <s v="middle manager"/>
  </r>
  <r>
    <n v="61"/>
    <n v="60"/>
    <n v="3.73"/>
    <n v="345"/>
    <s v="Social science"/>
    <s v="captial"/>
    <x v="1"/>
    <s v="middle manager"/>
  </r>
  <r>
    <n v="80"/>
    <n v="68"/>
    <n v="4.12"/>
    <n v="191"/>
    <s v="Social science"/>
    <s v="abroad"/>
    <x v="0"/>
    <s v="CEO"/>
  </r>
  <r>
    <n v="94"/>
    <n v="79"/>
    <n v="4.2300000000000004"/>
    <n v="294"/>
    <s v="Social science"/>
    <s v="abroad"/>
    <x v="1"/>
    <s v="middle manager"/>
  </r>
  <r>
    <n v="63"/>
    <n v="60"/>
    <n v="5"/>
    <n v="139"/>
    <s v="Political science"/>
    <s v="abroad"/>
    <x v="4"/>
    <s v="employee"/>
  </r>
  <r>
    <n v="29"/>
    <n v="49"/>
    <n v="3.67"/>
    <n v="109"/>
    <s v="Social science"/>
    <s v="captial"/>
    <x v="4"/>
    <s v="manager"/>
  </r>
  <r>
    <n v="98"/>
    <n v="71"/>
    <n v="4.7300000000000004"/>
    <n v="219"/>
    <s v="IT"/>
    <s v="captial"/>
    <x v="2"/>
    <s v="employee"/>
  </r>
  <r>
    <n v="60"/>
    <n v="61"/>
    <n v="5"/>
    <n v="115"/>
    <s v="IT"/>
    <s v="captial"/>
    <x v="2"/>
    <s v="senior manager"/>
  </r>
  <r>
    <n v="68"/>
    <n v="78"/>
    <n v="3.79"/>
    <n v="321"/>
    <s v="Social science"/>
    <s v="captial"/>
    <x v="3"/>
    <s v="employee"/>
  </r>
  <r>
    <n v="91"/>
    <n v="78"/>
    <n v="4"/>
    <n v="497"/>
    <s v="Economics"/>
    <s v="country"/>
    <x v="0"/>
    <s v="employee"/>
  </r>
  <r>
    <n v="78"/>
    <n v="52"/>
    <n v="3.9"/>
    <n v="113"/>
    <s v="Natural science"/>
    <s v="country"/>
    <x v="3"/>
    <s v="manager"/>
  </r>
  <r>
    <n v="48"/>
    <n v="43"/>
    <n v="3.69"/>
    <n v="219"/>
    <s v="Economics"/>
    <s v="country"/>
    <x v="3"/>
    <s v="manager"/>
  </r>
  <r>
    <n v="92"/>
    <n v="76"/>
    <n v="5"/>
    <n v="217"/>
    <s v="Social science"/>
    <s v="abroad"/>
    <x v="2"/>
    <s v="middle manager"/>
  </r>
  <r>
    <n v="96"/>
    <n v="85"/>
    <n v="4.0599999999999996"/>
    <n v="202"/>
    <s v="IT"/>
    <s v="abroad"/>
    <x v="2"/>
    <s v="employee"/>
  </r>
  <r>
    <n v="48"/>
    <n v="53"/>
    <n v="5"/>
    <n v="138"/>
    <s v="Natural science"/>
    <s v="captial"/>
    <x v="4"/>
    <s v="manager"/>
  </r>
  <r>
    <n v="61"/>
    <n v="58"/>
    <n v="3.7"/>
    <n v="281"/>
    <s v="Natural science"/>
    <s v="captial"/>
    <x v="1"/>
    <s v="manager"/>
  </r>
  <r>
    <n v="26"/>
    <n v="50"/>
    <n v="3.6"/>
    <n v="146"/>
    <s v="Political science"/>
    <s v="captial"/>
    <x v="4"/>
    <s v="employee"/>
  </r>
  <r>
    <n v="80"/>
    <n v="65"/>
    <n v="3.8"/>
    <n v="119"/>
    <s v="Social science"/>
    <s v="captial"/>
    <x v="4"/>
    <s v="employee"/>
  </r>
  <r>
    <n v="78"/>
    <n v="69"/>
    <n v="5"/>
    <n v="189"/>
    <s v="IT"/>
    <s v="abroad"/>
    <x v="4"/>
    <s v="senior manager"/>
  </r>
  <r>
    <n v="52"/>
    <n v="68"/>
    <n v="3.67"/>
    <n v="101"/>
    <s v="Social science"/>
    <s v="captial"/>
    <x v="3"/>
    <s v="manager"/>
  </r>
  <r>
    <n v="92"/>
    <n v="76"/>
    <n v="5"/>
    <n v="194"/>
    <s v="Social science"/>
    <s v="abroad"/>
    <x v="3"/>
    <s v="employee"/>
  </r>
  <r>
    <n v="76"/>
    <n v="58"/>
    <n v="4.42"/>
    <n v="196"/>
    <s v="Natural science"/>
    <s v="abroad"/>
    <x v="4"/>
    <s v="middle manager"/>
  </r>
  <r>
    <n v="46"/>
    <n v="51"/>
    <n v="3.77"/>
    <n v="250"/>
    <s v="Social science"/>
    <s v="abroad"/>
    <x v="1"/>
    <s v="employee"/>
  </r>
  <r>
    <n v="93"/>
    <n v="91"/>
    <n v="4.2"/>
    <n v="144"/>
    <s v="Political science"/>
    <s v="captial"/>
    <x v="1"/>
    <s v="middle manager"/>
  </r>
  <r>
    <n v="96"/>
    <n v="76"/>
    <n v="4"/>
    <n v="321"/>
    <s v="Political science"/>
    <s v="abroad"/>
    <x v="1"/>
    <s v="manager"/>
  </r>
  <r>
    <n v="82"/>
    <n v="91"/>
    <n v="3.87"/>
    <n v="285"/>
    <s v="Natural science"/>
    <s v="captial"/>
    <x v="2"/>
    <s v="employee"/>
  </r>
  <r>
    <n v="62"/>
    <n v="79"/>
    <n v="3.95"/>
    <n v="125"/>
    <s v="IT"/>
    <s v="abroad"/>
    <x v="4"/>
    <s v="employee"/>
  </r>
  <r>
    <n v="43"/>
    <n v="55"/>
    <n v="3.75"/>
    <n v="115"/>
    <s v="Social science"/>
    <s v="captial"/>
    <x v="4"/>
    <s v="employee"/>
  </r>
  <r>
    <n v="59"/>
    <n v="71"/>
    <n v="3.79"/>
    <n v="129"/>
    <s v="IT"/>
    <s v="captial"/>
    <x v="1"/>
    <s v="employee"/>
  </r>
  <r>
    <n v="51"/>
    <n v="58"/>
    <n v="3.68"/>
    <n v="228"/>
    <s v="IT"/>
    <s v="captial"/>
    <x v="0"/>
    <s v="manager"/>
  </r>
  <r>
    <n v="74"/>
    <n v="63"/>
    <n v="4.07"/>
    <n v="132"/>
    <s v="Economics"/>
    <s v="country"/>
    <x v="4"/>
    <s v="manager"/>
  </r>
  <r>
    <n v="33"/>
    <n v="62"/>
    <n v="3.63"/>
    <n v="151"/>
    <s v="IT"/>
    <s v="captial"/>
    <x v="1"/>
    <s v="middle manager"/>
  </r>
  <r>
    <n v="78"/>
    <n v="76"/>
    <n v="4.3600000000000003"/>
    <n v="155"/>
    <s v="IT"/>
    <s v="abroad"/>
    <x v="1"/>
    <s v="employee"/>
  </r>
  <r>
    <n v="61"/>
    <n v="74"/>
    <n v="3.71"/>
    <n v="447"/>
    <s v="IT"/>
    <s v="captial"/>
    <x v="4"/>
    <s v="employee"/>
  </r>
  <r>
    <n v="47"/>
    <n v="69"/>
    <n v="5"/>
    <n v="258"/>
    <s v="Natural science"/>
    <s v="captial"/>
    <x v="4"/>
    <s v="manager"/>
  </r>
  <r>
    <n v="64"/>
    <n v="68"/>
    <n v="5"/>
    <n v="164"/>
    <s v="Social science"/>
    <s v="captial"/>
    <x v="0"/>
    <s v="manager"/>
  </r>
  <r>
    <n v="27"/>
    <n v="26"/>
    <n v="3.84"/>
    <n v="154"/>
    <s v="Social science"/>
    <s v="captial"/>
    <x v="3"/>
    <s v="middle manager"/>
  </r>
  <r>
    <n v="34"/>
    <n v="54"/>
    <n v="3.62"/>
    <n v="293"/>
    <s v="Natural science"/>
    <s v="country"/>
    <x v="4"/>
    <s v="senior manager"/>
  </r>
  <r>
    <n v="52"/>
    <n v="55"/>
    <n v="4.1100000000000003"/>
    <n v="388"/>
    <s v="Social science"/>
    <s v="abroad"/>
    <x v="1"/>
    <s v="employee"/>
  </r>
  <r>
    <n v="83"/>
    <n v="77"/>
    <n v="3.96"/>
    <n v="207"/>
    <s v="IT"/>
    <s v="captial"/>
    <x v="1"/>
    <s v="employee"/>
  </r>
  <r>
    <n v="61"/>
    <n v="70"/>
    <n v="4.2699999999999996"/>
    <n v="322"/>
    <s v="Social science"/>
    <s v="captial"/>
    <x v="1"/>
    <s v="manager"/>
  </r>
  <r>
    <n v="66"/>
    <n v="78"/>
    <n v="5"/>
    <n v="107"/>
    <s v="Economics"/>
    <s v="captial"/>
    <x v="2"/>
    <s v="employee"/>
  </r>
  <r>
    <n v="64"/>
    <n v="66"/>
    <n v="3.89"/>
    <n v="322"/>
    <s v="Social science"/>
    <s v="captial"/>
    <x v="0"/>
    <s v="manager"/>
  </r>
  <r>
    <n v="67"/>
    <n v="63"/>
    <n v="3.91"/>
    <n v="195"/>
    <s v="Economics"/>
    <s v="country"/>
    <x v="4"/>
    <s v="employee"/>
  </r>
  <r>
    <n v="67"/>
    <n v="77"/>
    <n v="3.95"/>
    <n v="148"/>
    <s v="IT"/>
    <s v="country"/>
    <x v="1"/>
    <s v="employee"/>
  </r>
  <r>
    <n v="66"/>
    <n v="75"/>
    <n v="3.72"/>
    <n v="193"/>
    <s v="Natural science"/>
    <s v="abroad"/>
    <x v="1"/>
    <s v="employee"/>
  </r>
  <r>
    <n v="48"/>
    <n v="72"/>
    <n v="3.68"/>
    <n v="120"/>
    <s v="Natural science"/>
    <s v="abroad"/>
    <x v="0"/>
    <s v="employee"/>
  </r>
  <r>
    <n v="31"/>
    <n v="48"/>
    <n v="5"/>
    <n v="101"/>
    <s v="IT"/>
    <s v="captial"/>
    <x v="3"/>
    <s v="senior manager"/>
  </r>
  <r>
    <n v="33"/>
    <n v="51"/>
    <n v="4.01"/>
    <n v="285"/>
    <s v="Social science"/>
    <s v="captial"/>
    <x v="0"/>
    <s v="employee"/>
  </r>
  <r>
    <n v="66"/>
    <n v="73"/>
    <n v="3.86"/>
    <n v="171"/>
    <s v="Natural science"/>
    <s v="abroad"/>
    <x v="4"/>
    <s v="manager"/>
  </r>
  <r>
    <n v="47"/>
    <n v="53"/>
    <n v="5"/>
    <n v="147"/>
    <s v="Political science"/>
    <s v="abroad"/>
    <x v="1"/>
    <s v="employee"/>
  </r>
  <r>
    <n v="80"/>
    <n v="61"/>
    <n v="5"/>
    <n v="108"/>
    <s v="Social science"/>
    <s v="captial"/>
    <x v="1"/>
    <s v="senior manager"/>
  </r>
  <r>
    <n v="100"/>
    <n v="60"/>
    <n v="4.92"/>
    <n v="202"/>
    <s v="Social science"/>
    <s v="abroad"/>
    <x v="1"/>
    <s v="manager"/>
  </r>
  <r>
    <n v="91"/>
    <n v="87"/>
    <n v="5"/>
    <n v="206"/>
    <s v="Social science"/>
    <s v="abroad"/>
    <x v="0"/>
    <s v="manager"/>
  </r>
  <r>
    <n v="51"/>
    <n v="58"/>
    <n v="3.71"/>
    <n v="234"/>
    <s v="IT"/>
    <s v="captial"/>
    <x v="3"/>
    <s v="employee"/>
  </r>
  <r>
    <n v="26"/>
    <n v="41"/>
    <n v="3.6"/>
    <n v="274"/>
    <s v="Social science"/>
    <s v="abroad"/>
    <x v="4"/>
    <s v="senior manager"/>
  </r>
  <r>
    <n v="61"/>
    <n v="64"/>
    <n v="4.1500000000000004"/>
    <n v="198"/>
    <s v="IT"/>
    <s v="captial"/>
    <x v="0"/>
    <s v="employee"/>
  </r>
  <r>
    <n v="82"/>
    <n v="89"/>
    <n v="5"/>
    <n v="124"/>
    <s v="Social science"/>
    <s v="abroad"/>
    <x v="1"/>
    <s v="employee"/>
  </r>
  <r>
    <n v="68"/>
    <n v="66"/>
    <n v="4.17"/>
    <n v="412"/>
    <s v="Natural science"/>
    <s v="captial"/>
    <x v="2"/>
    <s v="senior manager"/>
  </r>
  <r>
    <n v="80"/>
    <n v="91"/>
    <n v="5"/>
    <n v="234"/>
    <s v="Political science"/>
    <s v="captial"/>
    <x v="2"/>
    <s v="employee"/>
  </r>
  <r>
    <n v="48"/>
    <n v="50"/>
    <n v="4.32"/>
    <n v="148"/>
    <s v="IT"/>
    <s v="captial"/>
    <x v="1"/>
    <s v="employee"/>
  </r>
  <r>
    <n v="44"/>
    <n v="49"/>
    <n v="3.66"/>
    <n v="218"/>
    <s v="Social science"/>
    <s v="captial"/>
    <x v="4"/>
    <s v="manager"/>
  </r>
  <r>
    <n v="62"/>
    <n v="69"/>
    <n v="3.87"/>
    <n v="390"/>
    <s v="Economics"/>
    <s v="captial"/>
    <x v="3"/>
    <s v="manager"/>
  </r>
  <r>
    <n v="67"/>
    <n v="59"/>
    <n v="3.96"/>
    <n v="107"/>
    <s v="Political science"/>
    <s v="captial"/>
    <x v="1"/>
    <s v="employee"/>
  </r>
  <r>
    <n v="67"/>
    <n v="65"/>
    <n v="3.74"/>
    <n v="117"/>
    <s v="Social science"/>
    <s v="captial"/>
    <x v="2"/>
    <s v="employee"/>
  </r>
  <r>
    <n v="81"/>
    <n v="72"/>
    <n v="3.85"/>
    <n v="334"/>
    <s v="IT"/>
    <s v="abroad"/>
    <x v="1"/>
    <s v="employee"/>
  </r>
  <r>
    <n v="60"/>
    <n v="73"/>
    <n v="3.78"/>
    <n v="120"/>
    <s v="Natural science"/>
    <s v="country"/>
    <x v="2"/>
    <s v="middle manager"/>
  </r>
  <r>
    <n v="79"/>
    <n v="91"/>
    <n v="3.98"/>
    <n v="437"/>
    <s v="Social science"/>
    <s v="captial"/>
    <x v="3"/>
    <s v="middle manager"/>
  </r>
  <r>
    <n v="78"/>
    <n v="80"/>
    <n v="3.87"/>
    <n v="182"/>
    <s v="Social science"/>
    <s v="abroad"/>
    <x v="1"/>
    <s v="employee"/>
  </r>
  <r>
    <n v="62"/>
    <n v="63"/>
    <n v="5"/>
    <n v="140"/>
    <s v="Economics"/>
    <s v="country"/>
    <x v="4"/>
    <s v="manager"/>
  </r>
  <r>
    <n v="78"/>
    <n v="62"/>
    <n v="4.29"/>
    <n v="123"/>
    <s v="Social science"/>
    <s v="captial"/>
    <x v="1"/>
    <s v="middle manager"/>
  </r>
  <r>
    <n v="62"/>
    <n v="79"/>
    <n v="3.8"/>
    <n v="139"/>
    <s v="Social science"/>
    <s v="country"/>
    <x v="1"/>
    <s v="manager"/>
  </r>
  <r>
    <n v="80"/>
    <n v="69"/>
    <n v="5"/>
    <n v="204"/>
    <s v="IT"/>
    <s v="captial"/>
    <x v="3"/>
    <s v="middle manager"/>
  </r>
  <r>
    <n v="84"/>
    <n v="79"/>
    <n v="3.97"/>
    <n v="230"/>
    <s v="Social science"/>
    <s v="captial"/>
    <x v="1"/>
    <s v="employee"/>
  </r>
  <r>
    <n v="48"/>
    <n v="54"/>
    <n v="3.69"/>
    <n v="100"/>
    <s v="Economics"/>
    <s v="captial"/>
    <x v="1"/>
    <s v="manager"/>
  </r>
  <r>
    <n v="60"/>
    <n v="60"/>
    <n v="5"/>
    <n v="206"/>
    <s v="Natural science"/>
    <s v="abroad"/>
    <x v="1"/>
    <s v="middle manager"/>
  </r>
  <r>
    <n v="58"/>
    <n v="66"/>
    <n v="3.7"/>
    <n v="223"/>
    <s v="Social science"/>
    <s v="captial"/>
    <x v="2"/>
    <s v="employee"/>
  </r>
  <r>
    <n v="79"/>
    <n v="66"/>
    <n v="4.38"/>
    <n v="159"/>
    <s v="IT"/>
    <s v="captial"/>
    <x v="2"/>
    <s v="manager"/>
  </r>
  <r>
    <n v="100"/>
    <n v="83"/>
    <n v="5"/>
    <n v="198"/>
    <s v="Social science"/>
    <s v="captial"/>
    <x v="2"/>
    <s v="employee"/>
  </r>
  <r>
    <n v="50"/>
    <n v="61"/>
    <n v="4.1500000000000004"/>
    <n v="132"/>
    <s v="Economics"/>
    <s v="abroad"/>
    <x v="4"/>
    <s v="manager"/>
  </r>
  <r>
    <n v="65"/>
    <n v="61"/>
    <n v="3.76"/>
    <n v="546"/>
    <s v="Natural science"/>
    <s v="captial"/>
    <x v="4"/>
    <s v="employee"/>
  </r>
  <r>
    <n v="46"/>
    <n v="61"/>
    <n v="4.25"/>
    <n v="154"/>
    <s v="Political science"/>
    <s v="captial"/>
    <x v="4"/>
    <s v="middle manager"/>
  </r>
  <r>
    <n v="62"/>
    <n v="74"/>
    <n v="3.78"/>
    <n v="146"/>
    <s v="IT"/>
    <s v="abroad"/>
    <x v="1"/>
    <s v="middle manager"/>
  </r>
  <r>
    <n v="79"/>
    <n v="54"/>
    <n v="5"/>
    <n v="191"/>
    <s v="Social science"/>
    <s v="captial"/>
    <x v="4"/>
    <s v="employee"/>
  </r>
  <r>
    <n v="64"/>
    <n v="61"/>
    <n v="3.83"/>
    <n v="114"/>
    <s v="Social science"/>
    <s v="captial"/>
    <x v="0"/>
    <s v="middle manager"/>
  </r>
  <r>
    <n v="97"/>
    <n v="77"/>
    <n v="4.21"/>
    <n v="496"/>
    <s v="IT"/>
    <s v="captial"/>
    <x v="0"/>
    <s v="employee"/>
  </r>
  <r>
    <n v="79"/>
    <n v="59"/>
    <n v="3.79"/>
    <n v="212"/>
    <s v="Political science"/>
    <s v="abroad"/>
    <x v="1"/>
    <s v="middle manager"/>
  </r>
  <r>
    <n v="59"/>
    <n v="43"/>
    <n v="4.4800000000000004"/>
    <n v="420"/>
    <s v="Social science"/>
    <s v="captial"/>
    <x v="1"/>
    <s v="senior manager"/>
  </r>
  <r>
    <n v="64"/>
    <n v="88"/>
    <n v="3.85"/>
    <n v="124"/>
    <s v="IT"/>
    <s v="country"/>
    <x v="4"/>
    <s v="employee"/>
  </r>
  <r>
    <n v="67"/>
    <n v="68"/>
    <n v="3.91"/>
    <n v="147"/>
    <s v="Social science"/>
    <s v="abroad"/>
    <x v="2"/>
    <s v="employee"/>
  </r>
  <r>
    <n v="36"/>
    <n v="49"/>
    <n v="3.65"/>
    <n v="113"/>
    <s v="Natural science"/>
    <s v="abroad"/>
    <x v="1"/>
    <s v="middle manager"/>
  </r>
  <r>
    <n v="29"/>
    <n v="43"/>
    <n v="3.72"/>
    <n v="408"/>
    <s v="Natural science"/>
    <s v="captial"/>
    <x v="4"/>
    <s v="middle manager"/>
  </r>
  <r>
    <n v="26"/>
    <n v="50"/>
    <n v="3.79"/>
    <n v="256"/>
    <s v="Social science"/>
    <s v="captial"/>
    <x v="2"/>
    <s v="manager"/>
  </r>
  <r>
    <n v="51"/>
    <n v="51"/>
    <n v="3.73"/>
    <n v="151"/>
    <s v="Social science"/>
    <s v="captial"/>
    <x v="3"/>
    <s v="employee"/>
  </r>
  <r>
    <n v="67"/>
    <n v="68"/>
    <n v="4.1900000000000004"/>
    <n v="187"/>
    <s v="Economics"/>
    <s v="captial"/>
    <x v="4"/>
    <s v="manager"/>
  </r>
  <r>
    <n v="49"/>
    <n v="50"/>
    <n v="3.74"/>
    <n v="296"/>
    <s v="Natural science"/>
    <s v="captial"/>
    <x v="3"/>
    <s v="manager"/>
  </r>
  <r>
    <n v="31"/>
    <n v="43"/>
    <n v="3.63"/>
    <n v="284"/>
    <s v="Natural science"/>
    <s v="abroad"/>
    <x v="4"/>
    <s v="employee"/>
  </r>
  <r>
    <n v="49"/>
    <n v="60"/>
    <n v="3.7"/>
    <n v="190"/>
    <s v="Natural science"/>
    <s v="abroad"/>
    <x v="1"/>
    <s v="middle manager"/>
  </r>
  <r>
    <n v="28"/>
    <n v="63"/>
    <n v="3.76"/>
    <n v="275"/>
    <s v="Natural science"/>
    <s v="captial"/>
    <x v="3"/>
    <s v="employee"/>
  </r>
  <r>
    <n v="92"/>
    <n v="87"/>
    <n v="3.86"/>
    <n v="193"/>
    <s v="Economics"/>
    <s v="captial"/>
    <x v="2"/>
    <s v="middle manager"/>
  </r>
  <r>
    <n v="65"/>
    <n v="56"/>
    <n v="5"/>
    <n v="339"/>
    <s v="Natural science"/>
    <s v="abroad"/>
    <x v="4"/>
    <s v="manager"/>
  </r>
  <r>
    <n v="78"/>
    <n v="67"/>
    <n v="5"/>
    <n v="295"/>
    <s v="IT"/>
    <s v="captial"/>
    <x v="4"/>
    <s v="employee"/>
  </r>
  <r>
    <n v="83"/>
    <n v="69"/>
    <n v="5"/>
    <n v="249"/>
    <s v="IT"/>
    <s v="captial"/>
    <x v="2"/>
    <s v="employee"/>
  </r>
  <r>
    <n v="66"/>
    <n v="73"/>
    <n v="3.74"/>
    <n v="197"/>
    <s v="Social science"/>
    <s v="captial"/>
    <x v="1"/>
    <s v="employee"/>
  </r>
  <r>
    <n v="78"/>
    <n v="81"/>
    <n v="3.8"/>
    <n v="135"/>
    <s v="Social science"/>
    <s v="captial"/>
    <x v="1"/>
    <s v="employee"/>
  </r>
  <r>
    <n v="92"/>
    <n v="80"/>
    <n v="5"/>
    <n v="105"/>
    <s v="Natural science"/>
    <s v="abroad"/>
    <x v="4"/>
    <s v="middle manager"/>
  </r>
  <r>
    <n v="34"/>
    <n v="68"/>
    <n v="3.65"/>
    <n v="300"/>
    <s v="Political science"/>
    <s v="captial"/>
    <x v="1"/>
    <s v="manager"/>
  </r>
  <r>
    <n v="60"/>
    <n v="60"/>
    <n v="5"/>
    <n v="254"/>
    <s v="Economics"/>
    <s v="abroad"/>
    <x v="1"/>
    <s v="manager"/>
  </r>
  <r>
    <n v="94"/>
    <n v="64"/>
    <n v="4.0599999999999996"/>
    <n v="139"/>
    <s v="Economics"/>
    <s v="abroad"/>
    <x v="3"/>
    <s v="employee"/>
  </r>
  <r>
    <n v="45"/>
    <n v="51"/>
    <n v="3.89"/>
    <n v="188"/>
    <s v="Political science"/>
    <s v="captial"/>
    <x v="2"/>
    <s v="manager"/>
  </r>
  <r>
    <n v="82"/>
    <n v="78"/>
    <n v="5"/>
    <n v="407"/>
    <s v="IT"/>
    <s v="abroad"/>
    <x v="1"/>
    <s v="middle manager"/>
  </r>
  <r>
    <n v="33"/>
    <n v="43"/>
    <n v="4.3099999999999996"/>
    <n v="297"/>
    <s v="Social science"/>
    <s v="abroad"/>
    <x v="4"/>
    <s v="manager"/>
  </r>
  <r>
    <n v="48"/>
    <n v="61"/>
    <n v="3.78"/>
    <n v="123"/>
    <s v="IT"/>
    <s v="captial"/>
    <x v="1"/>
    <s v="manager"/>
  </r>
  <r>
    <n v="44"/>
    <n v="55"/>
    <n v="3.93"/>
    <n v="473"/>
    <s v="Social science"/>
    <s v="abroad"/>
    <x v="0"/>
    <s v="employee"/>
  </r>
  <r>
    <n v="49"/>
    <n v="59"/>
    <n v="3.75"/>
    <n v="256"/>
    <s v="Economics"/>
    <s v="captial"/>
    <x v="1"/>
    <s v="employee"/>
  </r>
  <r>
    <n v="81"/>
    <n v="88"/>
    <n v="3.97"/>
    <n v="126"/>
    <s v="IT"/>
    <s v="country"/>
    <x v="2"/>
    <s v="manager"/>
  </r>
  <r>
    <n v="83"/>
    <n v="92"/>
    <n v="3.84"/>
    <n v="208"/>
    <s v="Economics"/>
    <s v="captial"/>
    <x v="0"/>
    <s v="senior manager"/>
  </r>
  <r>
    <n v="52"/>
    <n v="48"/>
    <n v="3.88"/>
    <n v="544"/>
    <s v="Political science"/>
    <s v="captial"/>
    <x v="1"/>
    <s v="manager"/>
  </r>
  <r>
    <n v="43"/>
    <n v="42"/>
    <n v="3.71"/>
    <n v="184"/>
    <s v="Social science"/>
    <s v="captial"/>
    <x v="0"/>
    <s v="middle manager"/>
  </r>
  <r>
    <n v="48"/>
    <n v="62"/>
    <n v="3.74"/>
    <n v="156"/>
    <s v="Social science"/>
    <s v="captial"/>
    <x v="4"/>
    <s v="senior manager"/>
  </r>
  <r>
    <n v="64"/>
    <n v="70"/>
    <n v="3.82"/>
    <n v="136"/>
    <s v="Social science"/>
    <s v="captial"/>
    <x v="3"/>
    <s v="manager"/>
  </r>
  <r>
    <n v="59"/>
    <n v="41"/>
    <n v="4.3099999999999996"/>
    <n v="549"/>
    <s v="Social science"/>
    <s v="captial"/>
    <x v="0"/>
    <s v="employee"/>
  </r>
  <r>
    <n v="43"/>
    <n v="61"/>
    <n v="5"/>
    <n v="164"/>
    <s v="Social science"/>
    <s v="captial"/>
    <x v="0"/>
    <s v="middle manager"/>
  </r>
  <r>
    <n v="64"/>
    <n v="72"/>
    <n v="3.71"/>
    <n v="136"/>
    <s v="Political science"/>
    <s v="abroad"/>
    <x v="4"/>
    <s v="manager"/>
  </r>
  <r>
    <n v="44"/>
    <n v="43"/>
    <n v="5"/>
    <n v="333"/>
    <s v="Natural science"/>
    <s v="abroad"/>
    <x v="1"/>
    <s v="manager"/>
  </r>
  <r>
    <n v="99"/>
    <n v="100"/>
    <n v="4.79"/>
    <n v="307"/>
    <s v="Natural science"/>
    <s v="captial"/>
    <x v="4"/>
    <s v="employee"/>
  </r>
  <r>
    <n v="51"/>
    <n v="52"/>
    <n v="3.83"/>
    <n v="249"/>
    <s v="Economics"/>
    <s v="captial"/>
    <x v="0"/>
    <s v="employee"/>
  </r>
  <r>
    <n v="66"/>
    <n v="59"/>
    <n v="4.3499999999999996"/>
    <n v="386"/>
    <s v="IT"/>
    <s v="abroad"/>
    <x v="2"/>
    <s v="employee"/>
  </r>
  <r>
    <n v="76"/>
    <n v="64"/>
    <n v="3.9"/>
    <n v="169"/>
    <s v="Social science"/>
    <s v="abroad"/>
    <x v="1"/>
    <s v="employee"/>
  </r>
  <r>
    <n v="65"/>
    <n v="51"/>
    <n v="3.73"/>
    <n v="176"/>
    <s v="Social science"/>
    <s v="captial"/>
    <x v="1"/>
    <s v="manager"/>
  </r>
  <r>
    <n v="91"/>
    <n v="71"/>
    <n v="3.84"/>
    <n v="151"/>
    <s v="Social science"/>
    <s v="abroad"/>
    <x v="3"/>
    <s v="senior manager"/>
  </r>
  <r>
    <n v="67"/>
    <n v="72"/>
    <n v="3.95"/>
    <n v="115"/>
    <s v="Political science"/>
    <s v="captial"/>
    <x v="2"/>
    <s v="employee"/>
  </r>
  <r>
    <n v="78"/>
    <n v="65"/>
    <n v="5"/>
    <n v="189"/>
    <s v="IT"/>
    <s v="country"/>
    <x v="1"/>
    <s v="manager"/>
  </r>
  <r>
    <n v="75"/>
    <n v="64"/>
    <n v="4.1900000000000004"/>
    <n v="358"/>
    <s v="Natural science"/>
    <s v="captial"/>
    <x v="3"/>
    <s v="employee"/>
  </r>
  <r>
    <n v="31"/>
    <n v="52"/>
    <n v="3.98"/>
    <n v="292"/>
    <s v="Social science"/>
    <s v="abroad"/>
    <x v="2"/>
    <s v="employee"/>
  </r>
  <r>
    <n v="79"/>
    <n v="69"/>
    <n v="4.43"/>
    <n v="116"/>
    <s v="IT"/>
    <s v="abroad"/>
    <x v="1"/>
    <s v="employee"/>
  </r>
  <r>
    <n v="27"/>
    <n v="54"/>
    <n v="3.6"/>
    <n v="101"/>
    <s v="Social science"/>
    <s v="captial"/>
    <x v="4"/>
    <s v="manager"/>
  </r>
  <r>
    <n v="61"/>
    <n v="81"/>
    <n v="3.82"/>
    <n v="184"/>
    <s v="Social science"/>
    <s v="captial"/>
    <x v="2"/>
    <s v="employee"/>
  </r>
  <r>
    <n v="44"/>
    <n v="61"/>
    <n v="4.3099999999999996"/>
    <n v="117"/>
    <s v="Social science"/>
    <s v="captial"/>
    <x v="1"/>
    <s v="employee"/>
  </r>
  <r>
    <n v="60"/>
    <n v="54"/>
    <n v="5"/>
    <n v="105"/>
    <s v="Social science"/>
    <s v="captial"/>
    <x v="0"/>
    <s v="senior manager"/>
  </r>
  <r>
    <n v="93"/>
    <n v="76"/>
    <n v="3.96"/>
    <n v="204"/>
    <s v="Natural science"/>
    <s v="captial"/>
    <x v="4"/>
    <s v="employee"/>
  </r>
  <r>
    <n v="77"/>
    <n v="77"/>
    <n v="3.86"/>
    <n v="157"/>
    <s v="Social science"/>
    <s v="abroad"/>
    <x v="1"/>
    <s v="employee"/>
  </r>
  <r>
    <n v="96"/>
    <n v="69"/>
    <n v="4.6100000000000003"/>
    <n v="164"/>
    <s v="Natural science"/>
    <s v="captial"/>
    <x v="1"/>
    <s v="senior manager"/>
  </r>
  <r>
    <n v="61"/>
    <n v="66"/>
    <n v="5"/>
    <n v="132"/>
    <s v="Natural science"/>
    <s v="abroad"/>
    <x v="0"/>
    <s v="CEO"/>
  </r>
  <r>
    <n v="28"/>
    <n v="52"/>
    <n v="3.61"/>
    <n v="140"/>
    <s v="IT"/>
    <s v="abroad"/>
    <x v="1"/>
    <s v="employee"/>
  </r>
  <r>
    <n v="83"/>
    <n v="69"/>
    <n v="4.5199999999999996"/>
    <n v="552"/>
    <s v="Natural science"/>
    <s v="country"/>
    <x v="1"/>
    <s v="employee"/>
  </r>
  <r>
    <n v="62"/>
    <n v="68"/>
    <n v="3.74"/>
    <n v="158"/>
    <s v="Natural science"/>
    <s v="captial"/>
    <x v="1"/>
    <s v="employee"/>
  </r>
  <r>
    <n v="97"/>
    <n v="83"/>
    <n v="3.85"/>
    <n v="114"/>
    <s v="Natural science"/>
    <s v="country"/>
    <x v="3"/>
    <s v="manager"/>
  </r>
  <r>
    <n v="66"/>
    <n v="78"/>
    <n v="4.55"/>
    <n v="269"/>
    <s v="Social science"/>
    <s v="captial"/>
    <x v="4"/>
    <s v="employee"/>
  </r>
  <r>
    <n v="61"/>
    <n v="72"/>
    <n v="3.86"/>
    <n v="243"/>
    <s v="Social science"/>
    <s v="captial"/>
    <x v="1"/>
    <s v="manager"/>
  </r>
  <r>
    <n v="49"/>
    <n v="71"/>
    <n v="4"/>
    <n v="188"/>
    <s v="Social science"/>
    <s v="abroad"/>
    <x v="2"/>
    <s v="employee"/>
  </r>
  <r>
    <n v="97"/>
    <n v="84"/>
    <n v="3.98"/>
    <n v="391"/>
    <s v="IT"/>
    <s v="abroad"/>
    <x v="1"/>
    <s v="employee"/>
  </r>
  <r>
    <n v="66"/>
    <n v="61"/>
    <n v="4.43"/>
    <n v="122"/>
    <s v="IT"/>
    <s v="captial"/>
    <x v="1"/>
    <s v="employee"/>
  </r>
  <r>
    <n v="99"/>
    <n v="79"/>
    <n v="3.96"/>
    <n v="161"/>
    <s v="Social science"/>
    <s v="captial"/>
    <x v="1"/>
    <s v="employee"/>
  </r>
  <r>
    <n v="63"/>
    <n v="65"/>
    <n v="3.78"/>
    <n v="121"/>
    <s v="Economics"/>
    <s v="country"/>
    <x v="2"/>
    <s v="employee"/>
  </r>
  <r>
    <n v="65"/>
    <n v="68"/>
    <n v="3.77"/>
    <n v="383"/>
    <s v="Political science"/>
    <s v="captial"/>
    <x v="4"/>
    <s v="senior manager"/>
  </r>
  <r>
    <n v="44"/>
    <n v="64"/>
    <n v="3.95"/>
    <n v="283"/>
    <s v="Social science"/>
    <s v="abroad"/>
    <x v="4"/>
    <s v="manager"/>
  </r>
  <r>
    <n v="45"/>
    <n v="56"/>
    <n v="3.75"/>
    <n v="195"/>
    <s v="Economics"/>
    <s v="abroad"/>
    <x v="1"/>
    <s v="CEO"/>
  </r>
  <r>
    <n v="65"/>
    <n v="74"/>
    <n v="4.67"/>
    <n v="146"/>
    <s v="IT"/>
    <s v="abroad"/>
    <x v="1"/>
    <s v="employee"/>
  </r>
  <r>
    <n v="91"/>
    <n v="76"/>
    <n v="4.8600000000000003"/>
    <n v="124"/>
    <s v="Social science"/>
    <s v="country"/>
    <x v="1"/>
    <s v="manager"/>
  </r>
  <r>
    <n v="65"/>
    <n v="73"/>
    <n v="4.4000000000000004"/>
    <n v="282"/>
    <s v="Social science"/>
    <s v="captial"/>
    <x v="1"/>
    <s v="senior manager"/>
  </r>
  <r>
    <n v="29"/>
    <n v="55"/>
    <n v="5"/>
    <n v="140"/>
    <s v="Social science"/>
    <s v="captial"/>
    <x v="4"/>
    <s v="middle manager"/>
  </r>
  <r>
    <n v="93"/>
    <n v="98"/>
    <n v="5"/>
    <n v="116"/>
    <s v="Natural science"/>
    <s v="captial"/>
    <x v="1"/>
    <s v="senior manager"/>
  </r>
  <r>
    <n v="95"/>
    <n v="87"/>
    <n v="5"/>
    <n v="117"/>
    <s v="IT"/>
    <s v="abroad"/>
    <x v="1"/>
    <s v="manager"/>
  </r>
  <r>
    <n v="48"/>
    <n v="41"/>
    <n v="4.0999999999999996"/>
    <n v="182"/>
    <s v="Economics"/>
    <s v="captial"/>
    <x v="2"/>
    <s v="middle manager"/>
  </r>
  <r>
    <n v="60"/>
    <n v="70"/>
    <n v="5"/>
    <n v="234"/>
    <s v="Political science"/>
    <s v="captial"/>
    <x v="2"/>
    <s v="employee"/>
  </r>
  <r>
    <n v="27"/>
    <n v="63"/>
    <n v="3.59"/>
    <n v="584"/>
    <s v="Political science"/>
    <s v="captial"/>
    <x v="4"/>
    <s v="CEO"/>
  </r>
  <r>
    <n v="82"/>
    <n v="56"/>
    <n v="4.45"/>
    <n v="180"/>
    <s v="Social science"/>
    <s v="captial"/>
    <x v="1"/>
    <s v="employee"/>
  </r>
  <r>
    <n v="60"/>
    <n v="65"/>
    <n v="3.96"/>
    <n v="132"/>
    <s v="Social science"/>
    <s v="captial"/>
    <x v="0"/>
    <s v="manager"/>
  </r>
  <r>
    <n v="36"/>
    <n v="49"/>
    <n v="3.65"/>
    <n v="158"/>
    <s v="Social science"/>
    <s v="captial"/>
    <x v="4"/>
    <s v="employee"/>
  </r>
  <r>
    <n v="80"/>
    <n v="79"/>
    <n v="3.8"/>
    <n v="250"/>
    <s v="Political science"/>
    <s v="captial"/>
    <x v="0"/>
    <s v="manager"/>
  </r>
  <r>
    <n v="84"/>
    <n v="64"/>
    <n v="4.99"/>
    <n v="345"/>
    <s v="Political science"/>
    <s v="abroad"/>
    <x v="0"/>
    <s v="employee"/>
  </r>
  <r>
    <n v="29"/>
    <n v="43"/>
    <n v="3.6"/>
    <n v="357"/>
    <s v="IT"/>
    <s v="abroad"/>
    <x v="0"/>
    <s v="employee"/>
  </r>
  <r>
    <n v="50"/>
    <n v="73"/>
    <n v="4.1500000000000004"/>
    <n v="282"/>
    <s v="Political science"/>
    <s v="captial"/>
    <x v="1"/>
    <s v="middle manager"/>
  </r>
  <r>
    <n v="34"/>
    <n v="60"/>
    <n v="3.89"/>
    <n v="338"/>
    <s v="Social science"/>
    <s v="country"/>
    <x v="3"/>
    <s v="employee"/>
  </r>
  <r>
    <n v="81"/>
    <n v="58"/>
    <n v="5"/>
    <n v="269"/>
    <s v="IT"/>
    <s v="abroad"/>
    <x v="1"/>
    <s v="manager"/>
  </r>
  <r>
    <n v="80"/>
    <n v="65"/>
    <n v="3.95"/>
    <n v="117"/>
    <s v="Social science"/>
    <s v="abroad"/>
    <x v="0"/>
    <s v="middle manager"/>
  </r>
  <r>
    <n v="50"/>
    <n v="74"/>
    <n v="3.8"/>
    <n v="151"/>
    <s v="Economics"/>
    <s v="abroad"/>
    <x v="2"/>
    <s v="manager"/>
  </r>
  <r>
    <n v="64"/>
    <n v="56"/>
    <n v="4.74"/>
    <n v="190"/>
    <s v="Social science"/>
    <s v="abroad"/>
    <x v="2"/>
    <s v="senior manager"/>
  </r>
  <r>
    <n v="26"/>
    <n v="53"/>
    <n v="3.71"/>
    <n v="226"/>
    <s v="Social science"/>
    <s v="abroad"/>
    <x v="1"/>
    <s v="middle manager"/>
  </r>
  <r>
    <n v="66"/>
    <n v="60"/>
    <n v="5"/>
    <n v="234"/>
    <s v="Economics"/>
    <s v="captial"/>
    <x v="4"/>
    <s v="employee"/>
  </r>
  <r>
    <n v="66"/>
    <n v="55"/>
    <n v="5"/>
    <n v="499"/>
    <s v="Social science"/>
    <s v="captial"/>
    <x v="3"/>
    <s v="employee"/>
  </r>
  <r>
    <n v="30"/>
    <n v="52"/>
    <n v="3.66"/>
    <n v="180"/>
    <s v="IT"/>
    <s v="abroad"/>
    <x v="0"/>
    <s v="manager"/>
  </r>
  <r>
    <n v="67"/>
    <n v="58"/>
    <n v="4.05"/>
    <n v="106"/>
    <s v="Economics"/>
    <s v="abroad"/>
    <x v="1"/>
    <s v="employee"/>
  </r>
  <r>
    <n v="78"/>
    <n v="79"/>
    <n v="4.0199999999999996"/>
    <n v="165"/>
    <s v="Political science"/>
    <s v="captial"/>
    <x v="1"/>
    <s v="manager"/>
  </r>
  <r>
    <n v="64"/>
    <n v="53"/>
    <n v="3.86"/>
    <n v="220"/>
    <s v="Political science"/>
    <s v="captial"/>
    <x v="4"/>
    <s v="middle manager"/>
  </r>
  <r>
    <n v="67"/>
    <n v="84"/>
    <n v="3.76"/>
    <n v="129"/>
    <s v="Economics"/>
    <s v="abroad"/>
    <x v="2"/>
    <s v="middle manager"/>
  </r>
  <r>
    <n v="91"/>
    <n v="82"/>
    <n v="3.94"/>
    <n v="179"/>
    <s v="IT"/>
    <s v="abroad"/>
    <x v="1"/>
    <s v="senior manager"/>
  </r>
  <r>
    <n v="93"/>
    <n v="71"/>
    <n v="4.5"/>
    <n v="140"/>
    <s v="Economics"/>
    <s v="abroad"/>
    <x v="4"/>
    <s v="manager"/>
  </r>
  <r>
    <n v="64"/>
    <n v="65"/>
    <n v="3.79"/>
    <n v="395"/>
    <s v="Social science"/>
    <s v="country"/>
    <x v="4"/>
    <s v="CEO"/>
  </r>
  <r>
    <n v="99"/>
    <n v="71"/>
    <n v="4.6100000000000003"/>
    <n v="242"/>
    <s v="Economics"/>
    <s v="country"/>
    <x v="2"/>
    <s v="manager"/>
  </r>
  <r>
    <n v="76"/>
    <n v="71"/>
    <n v="3.76"/>
    <n v="322"/>
    <s v="Social science"/>
    <s v="country"/>
    <x v="0"/>
    <s v="employee"/>
  </r>
  <r>
    <n v="81"/>
    <n v="59"/>
    <n v="5"/>
    <n v="241"/>
    <s v="Social science"/>
    <s v="captial"/>
    <x v="1"/>
    <s v="manager"/>
  </r>
  <r>
    <n v="60"/>
    <n v="51"/>
    <n v="3.82"/>
    <n v="210"/>
    <s v="Economics"/>
    <s v="captial"/>
    <x v="2"/>
    <s v="employee"/>
  </r>
  <r>
    <n v="65"/>
    <n v="68"/>
    <n v="3.88"/>
    <n v="131"/>
    <s v="IT"/>
    <s v="abroad"/>
    <x v="0"/>
    <s v="employe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x v="0"/>
    <x v="0"/>
  </r>
  <r>
    <x v="1"/>
    <x v="0"/>
  </r>
  <r>
    <x v="2"/>
    <x v="1"/>
  </r>
  <r>
    <x v="0"/>
    <x v="1"/>
  </r>
  <r>
    <x v="1"/>
    <x v="2"/>
  </r>
  <r>
    <x v="3"/>
    <x v="3"/>
  </r>
  <r>
    <x v="1"/>
    <x v="3"/>
  </r>
  <r>
    <x v="0"/>
    <x v="4"/>
  </r>
  <r>
    <x v="1"/>
    <x v="3"/>
  </r>
  <r>
    <x v="4"/>
    <x v="1"/>
  </r>
  <r>
    <x v="4"/>
    <x v="0"/>
  </r>
  <r>
    <x v="2"/>
    <x v="1"/>
  </r>
  <r>
    <x v="2"/>
    <x v="2"/>
  </r>
  <r>
    <x v="3"/>
    <x v="1"/>
  </r>
  <r>
    <x v="0"/>
    <x v="1"/>
  </r>
  <r>
    <x v="3"/>
    <x v="0"/>
  </r>
  <r>
    <x v="3"/>
    <x v="0"/>
  </r>
  <r>
    <x v="2"/>
    <x v="3"/>
  </r>
  <r>
    <x v="2"/>
    <x v="1"/>
  </r>
  <r>
    <x v="4"/>
    <x v="0"/>
  </r>
  <r>
    <x v="1"/>
    <x v="0"/>
  </r>
  <r>
    <x v="4"/>
    <x v="1"/>
  </r>
  <r>
    <x v="4"/>
    <x v="1"/>
  </r>
  <r>
    <x v="4"/>
    <x v="2"/>
  </r>
  <r>
    <x v="3"/>
    <x v="0"/>
  </r>
  <r>
    <x v="3"/>
    <x v="1"/>
  </r>
  <r>
    <x v="4"/>
    <x v="3"/>
  </r>
  <r>
    <x v="1"/>
    <x v="1"/>
  </r>
  <r>
    <x v="1"/>
    <x v="3"/>
  </r>
  <r>
    <x v="1"/>
    <x v="0"/>
  </r>
  <r>
    <x v="2"/>
    <x v="1"/>
  </r>
  <r>
    <x v="4"/>
    <x v="1"/>
  </r>
  <r>
    <x v="4"/>
    <x v="1"/>
  </r>
  <r>
    <x v="1"/>
    <x v="1"/>
  </r>
  <r>
    <x v="0"/>
    <x v="0"/>
  </r>
  <r>
    <x v="4"/>
    <x v="0"/>
  </r>
  <r>
    <x v="1"/>
    <x v="3"/>
  </r>
  <r>
    <x v="1"/>
    <x v="1"/>
  </r>
  <r>
    <x v="4"/>
    <x v="1"/>
  </r>
  <r>
    <x v="4"/>
    <x v="0"/>
  </r>
  <r>
    <x v="0"/>
    <x v="0"/>
  </r>
  <r>
    <x v="3"/>
    <x v="3"/>
  </r>
  <r>
    <x v="4"/>
    <x v="2"/>
  </r>
  <r>
    <x v="1"/>
    <x v="1"/>
  </r>
  <r>
    <x v="1"/>
    <x v="1"/>
  </r>
  <r>
    <x v="1"/>
    <x v="0"/>
  </r>
  <r>
    <x v="2"/>
    <x v="1"/>
  </r>
  <r>
    <x v="0"/>
    <x v="0"/>
  </r>
  <r>
    <x v="4"/>
    <x v="1"/>
  </r>
  <r>
    <x v="1"/>
    <x v="1"/>
  </r>
  <r>
    <x v="1"/>
    <x v="1"/>
  </r>
  <r>
    <x v="0"/>
    <x v="1"/>
  </r>
  <r>
    <x v="3"/>
    <x v="2"/>
  </r>
  <r>
    <x v="0"/>
    <x v="1"/>
  </r>
  <r>
    <x v="4"/>
    <x v="0"/>
  </r>
  <r>
    <x v="1"/>
    <x v="1"/>
  </r>
  <r>
    <x v="1"/>
    <x v="2"/>
  </r>
  <r>
    <x v="1"/>
    <x v="0"/>
  </r>
  <r>
    <x v="0"/>
    <x v="0"/>
  </r>
  <r>
    <x v="3"/>
    <x v="1"/>
  </r>
  <r>
    <x v="4"/>
    <x v="2"/>
  </r>
  <r>
    <x v="0"/>
    <x v="1"/>
  </r>
  <r>
    <x v="1"/>
    <x v="1"/>
  </r>
  <r>
    <x v="2"/>
    <x v="2"/>
  </r>
  <r>
    <x v="2"/>
    <x v="1"/>
  </r>
  <r>
    <x v="1"/>
    <x v="1"/>
  </r>
  <r>
    <x v="4"/>
    <x v="0"/>
  </r>
  <r>
    <x v="3"/>
    <x v="0"/>
  </r>
  <r>
    <x v="1"/>
    <x v="1"/>
  </r>
  <r>
    <x v="2"/>
    <x v="1"/>
  </r>
  <r>
    <x v="1"/>
    <x v="1"/>
  </r>
  <r>
    <x v="2"/>
    <x v="3"/>
  </r>
  <r>
    <x v="3"/>
    <x v="3"/>
  </r>
  <r>
    <x v="1"/>
    <x v="1"/>
  </r>
  <r>
    <x v="4"/>
    <x v="0"/>
  </r>
  <r>
    <x v="1"/>
    <x v="3"/>
  </r>
  <r>
    <x v="1"/>
    <x v="0"/>
  </r>
  <r>
    <x v="3"/>
    <x v="3"/>
  </r>
  <r>
    <x v="1"/>
    <x v="1"/>
  </r>
  <r>
    <x v="1"/>
    <x v="0"/>
  </r>
  <r>
    <x v="1"/>
    <x v="3"/>
  </r>
  <r>
    <x v="2"/>
    <x v="1"/>
  </r>
  <r>
    <x v="2"/>
    <x v="0"/>
  </r>
  <r>
    <x v="2"/>
    <x v="1"/>
  </r>
  <r>
    <x v="4"/>
    <x v="0"/>
  </r>
  <r>
    <x v="4"/>
    <x v="1"/>
  </r>
  <r>
    <x v="4"/>
    <x v="3"/>
  </r>
  <r>
    <x v="1"/>
    <x v="3"/>
  </r>
  <r>
    <x v="4"/>
    <x v="1"/>
  </r>
  <r>
    <x v="0"/>
    <x v="3"/>
  </r>
  <r>
    <x v="0"/>
    <x v="1"/>
  </r>
  <r>
    <x v="1"/>
    <x v="3"/>
  </r>
  <r>
    <x v="1"/>
    <x v="2"/>
  </r>
  <r>
    <x v="4"/>
    <x v="1"/>
  </r>
  <r>
    <x v="2"/>
    <x v="1"/>
  </r>
  <r>
    <x v="1"/>
    <x v="3"/>
  </r>
  <r>
    <x v="4"/>
    <x v="3"/>
  </r>
  <r>
    <x v="2"/>
    <x v="0"/>
  </r>
  <r>
    <x v="3"/>
    <x v="1"/>
  </r>
  <r>
    <x v="4"/>
    <x v="0"/>
  </r>
  <r>
    <x v="3"/>
    <x v="0"/>
  </r>
  <r>
    <x v="4"/>
    <x v="1"/>
  </r>
  <r>
    <x v="1"/>
    <x v="3"/>
  </r>
  <r>
    <x v="3"/>
    <x v="1"/>
  </r>
  <r>
    <x v="2"/>
    <x v="3"/>
  </r>
  <r>
    <x v="4"/>
    <x v="0"/>
  </r>
  <r>
    <x v="4"/>
    <x v="1"/>
  </r>
  <r>
    <x v="2"/>
    <x v="1"/>
  </r>
  <r>
    <x v="1"/>
    <x v="1"/>
  </r>
  <r>
    <x v="1"/>
    <x v="1"/>
  </r>
  <r>
    <x v="4"/>
    <x v="3"/>
  </r>
  <r>
    <x v="1"/>
    <x v="0"/>
  </r>
  <r>
    <x v="1"/>
    <x v="0"/>
  </r>
  <r>
    <x v="3"/>
    <x v="1"/>
  </r>
  <r>
    <x v="2"/>
    <x v="0"/>
  </r>
  <r>
    <x v="1"/>
    <x v="3"/>
  </r>
  <r>
    <x v="4"/>
    <x v="0"/>
  </r>
  <r>
    <x v="1"/>
    <x v="0"/>
  </r>
  <r>
    <x v="0"/>
    <x v="1"/>
  </r>
  <r>
    <x v="1"/>
    <x v="1"/>
  </r>
  <r>
    <x v="2"/>
    <x v="0"/>
  </r>
  <r>
    <x v="0"/>
    <x v="2"/>
  </r>
  <r>
    <x v="1"/>
    <x v="0"/>
  </r>
  <r>
    <x v="0"/>
    <x v="3"/>
  </r>
  <r>
    <x v="4"/>
    <x v="2"/>
  </r>
  <r>
    <x v="3"/>
    <x v="0"/>
  </r>
  <r>
    <x v="0"/>
    <x v="1"/>
  </r>
  <r>
    <x v="0"/>
    <x v="3"/>
  </r>
  <r>
    <x v="4"/>
    <x v="0"/>
  </r>
  <r>
    <x v="1"/>
    <x v="0"/>
  </r>
  <r>
    <x v="4"/>
    <x v="1"/>
  </r>
  <r>
    <x v="0"/>
    <x v="1"/>
  </r>
  <r>
    <x v="2"/>
    <x v="1"/>
  </r>
  <r>
    <x v="1"/>
    <x v="1"/>
  </r>
  <r>
    <x v="1"/>
    <x v="0"/>
  </r>
  <r>
    <x v="3"/>
    <x v="2"/>
  </r>
  <r>
    <x v="2"/>
    <x v="1"/>
  </r>
  <r>
    <x v="1"/>
    <x v="0"/>
  </r>
  <r>
    <x v="3"/>
    <x v="1"/>
  </r>
  <r>
    <x v="2"/>
    <x v="1"/>
  </r>
  <r>
    <x v="1"/>
    <x v="1"/>
  </r>
  <r>
    <x v="4"/>
    <x v="0"/>
  </r>
  <r>
    <x v="2"/>
    <x v="1"/>
  </r>
  <r>
    <x v="1"/>
    <x v="1"/>
  </r>
  <r>
    <x v="0"/>
    <x v="2"/>
  </r>
  <r>
    <x v="4"/>
    <x v="1"/>
  </r>
  <r>
    <x v="1"/>
    <x v="1"/>
  </r>
  <r>
    <x v="1"/>
    <x v="2"/>
  </r>
  <r>
    <x v="0"/>
    <x v="4"/>
  </r>
  <r>
    <x v="1"/>
    <x v="1"/>
  </r>
  <r>
    <x v="1"/>
    <x v="1"/>
  </r>
  <r>
    <x v="1"/>
    <x v="1"/>
  </r>
  <r>
    <x v="3"/>
    <x v="0"/>
  </r>
  <r>
    <x v="4"/>
    <x v="1"/>
  </r>
  <r>
    <x v="1"/>
    <x v="0"/>
  </r>
  <r>
    <x v="2"/>
    <x v="1"/>
  </r>
  <r>
    <x v="1"/>
    <x v="1"/>
  </r>
  <r>
    <x v="1"/>
    <x v="1"/>
  </r>
  <r>
    <x v="1"/>
    <x v="1"/>
  </r>
  <r>
    <x v="2"/>
    <x v="1"/>
  </r>
  <r>
    <x v="4"/>
    <x v="2"/>
  </r>
  <r>
    <x v="4"/>
    <x v="0"/>
  </r>
  <r>
    <x v="1"/>
    <x v="4"/>
  </r>
  <r>
    <x v="1"/>
    <x v="1"/>
  </r>
  <r>
    <x v="1"/>
    <x v="0"/>
  </r>
  <r>
    <x v="1"/>
    <x v="2"/>
  </r>
  <r>
    <x v="4"/>
    <x v="3"/>
  </r>
  <r>
    <x v="1"/>
    <x v="2"/>
  </r>
  <r>
    <x v="1"/>
    <x v="0"/>
  </r>
  <r>
    <x v="2"/>
    <x v="3"/>
  </r>
  <r>
    <x v="2"/>
    <x v="1"/>
  </r>
  <r>
    <x v="4"/>
    <x v="4"/>
  </r>
  <r>
    <x v="1"/>
    <x v="1"/>
  </r>
  <r>
    <x v="0"/>
    <x v="0"/>
  </r>
  <r>
    <x v="4"/>
    <x v="1"/>
  </r>
  <r>
    <x v="0"/>
    <x v="0"/>
  </r>
  <r>
    <x v="0"/>
    <x v="1"/>
  </r>
  <r>
    <x v="0"/>
    <x v="1"/>
  </r>
  <r>
    <x v="1"/>
    <x v="3"/>
  </r>
  <r>
    <x v="3"/>
    <x v="1"/>
  </r>
  <r>
    <x v="1"/>
    <x v="0"/>
  </r>
  <r>
    <x v="0"/>
    <x v="3"/>
  </r>
  <r>
    <x v="2"/>
    <x v="0"/>
  </r>
  <r>
    <x v="2"/>
    <x v="2"/>
  </r>
  <r>
    <x v="1"/>
    <x v="3"/>
  </r>
  <r>
    <x v="4"/>
    <x v="1"/>
  </r>
  <r>
    <x v="3"/>
    <x v="1"/>
  </r>
  <r>
    <x v="0"/>
    <x v="0"/>
  </r>
  <r>
    <x v="1"/>
    <x v="1"/>
  </r>
  <r>
    <x v="1"/>
    <x v="0"/>
  </r>
  <r>
    <x v="4"/>
    <x v="3"/>
  </r>
  <r>
    <x v="2"/>
    <x v="3"/>
  </r>
  <r>
    <x v="1"/>
    <x v="2"/>
  </r>
  <r>
    <x v="4"/>
    <x v="0"/>
  </r>
  <r>
    <x v="4"/>
    <x v="4"/>
  </r>
  <r>
    <x v="2"/>
    <x v="0"/>
  </r>
  <r>
    <x v="0"/>
    <x v="1"/>
  </r>
  <r>
    <x v="1"/>
    <x v="0"/>
  </r>
  <r>
    <x v="2"/>
    <x v="1"/>
  </r>
  <r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n v="227"/>
    <s v="Social science"/>
    <s v="captial"/>
    <x v="0"/>
    <s v="manager"/>
  </r>
  <r>
    <n v="196"/>
    <s v="IT"/>
    <s v="captial"/>
    <x v="1"/>
    <s v="manager"/>
  </r>
  <r>
    <n v="102"/>
    <s v="Social science"/>
    <s v="captial"/>
    <x v="2"/>
    <s v="employee"/>
  </r>
  <r>
    <n v="252"/>
    <s v="Economics"/>
    <s v="captial"/>
    <x v="0"/>
    <s v="employee"/>
  </r>
  <r>
    <n v="291"/>
    <s v="Social science"/>
    <s v="captial"/>
    <x v="1"/>
    <s v="senior manager"/>
  </r>
  <r>
    <n v="100"/>
    <s v="Social science"/>
    <s v="captial"/>
    <x v="3"/>
    <s v="middle manager"/>
  </r>
  <r>
    <n v="345"/>
    <s v="Social science"/>
    <s v="captial"/>
    <x v="1"/>
    <s v="middle manager"/>
  </r>
  <r>
    <n v="191"/>
    <s v="Social science"/>
    <s v="abroad"/>
    <x v="0"/>
    <s v="CEO"/>
  </r>
  <r>
    <n v="294"/>
    <s v="Social science"/>
    <s v="abroad"/>
    <x v="1"/>
    <s v="middle manager"/>
  </r>
  <r>
    <n v="139"/>
    <s v="Political science"/>
    <s v="abroad"/>
    <x v="4"/>
    <s v="employee"/>
  </r>
  <r>
    <n v="109"/>
    <s v="Social science"/>
    <s v="captial"/>
    <x v="4"/>
    <s v="manager"/>
  </r>
  <r>
    <n v="219"/>
    <s v="IT"/>
    <s v="captial"/>
    <x v="2"/>
    <s v="employee"/>
  </r>
  <r>
    <n v="115"/>
    <s v="IT"/>
    <s v="captial"/>
    <x v="2"/>
    <s v="senior manager"/>
  </r>
  <r>
    <n v="321"/>
    <s v="Social science"/>
    <s v="captial"/>
    <x v="3"/>
    <s v="employee"/>
  </r>
  <r>
    <n v="497"/>
    <s v="Economics"/>
    <s v="country"/>
    <x v="0"/>
    <s v="employee"/>
  </r>
  <r>
    <n v="113"/>
    <s v="Natural science"/>
    <s v="country"/>
    <x v="3"/>
    <s v="manager"/>
  </r>
  <r>
    <n v="219"/>
    <s v="Economics"/>
    <s v="country"/>
    <x v="3"/>
    <s v="manager"/>
  </r>
  <r>
    <n v="217"/>
    <s v="Social science"/>
    <s v="abroad"/>
    <x v="2"/>
    <s v="middle manager"/>
  </r>
  <r>
    <n v="202"/>
    <s v="IT"/>
    <s v="abroad"/>
    <x v="2"/>
    <s v="employee"/>
  </r>
  <r>
    <n v="138"/>
    <s v="Natural science"/>
    <s v="captial"/>
    <x v="4"/>
    <s v="manager"/>
  </r>
  <r>
    <n v="281"/>
    <s v="Natural science"/>
    <s v="captial"/>
    <x v="1"/>
    <s v="manager"/>
  </r>
  <r>
    <n v="146"/>
    <s v="Political science"/>
    <s v="captial"/>
    <x v="4"/>
    <s v="employee"/>
  </r>
  <r>
    <n v="119"/>
    <s v="Social science"/>
    <s v="captial"/>
    <x v="4"/>
    <s v="employee"/>
  </r>
  <r>
    <n v="189"/>
    <s v="IT"/>
    <s v="abroad"/>
    <x v="4"/>
    <s v="senior manager"/>
  </r>
  <r>
    <n v="101"/>
    <s v="Social science"/>
    <s v="captial"/>
    <x v="3"/>
    <s v="manager"/>
  </r>
  <r>
    <n v="194"/>
    <s v="Social science"/>
    <s v="abroad"/>
    <x v="3"/>
    <s v="employee"/>
  </r>
  <r>
    <n v="196"/>
    <s v="Natural science"/>
    <s v="abroad"/>
    <x v="4"/>
    <s v="middle manager"/>
  </r>
  <r>
    <n v="250"/>
    <s v="Social science"/>
    <s v="abroad"/>
    <x v="1"/>
    <s v="employee"/>
  </r>
  <r>
    <n v="144"/>
    <s v="Political science"/>
    <s v="captial"/>
    <x v="1"/>
    <s v="middle manager"/>
  </r>
  <r>
    <n v="321"/>
    <s v="Political science"/>
    <s v="abroad"/>
    <x v="1"/>
    <s v="manager"/>
  </r>
  <r>
    <n v="285"/>
    <s v="Natural science"/>
    <s v="captial"/>
    <x v="2"/>
    <s v="employee"/>
  </r>
  <r>
    <n v="125"/>
    <s v="IT"/>
    <s v="abroad"/>
    <x v="4"/>
    <s v="employee"/>
  </r>
  <r>
    <n v="115"/>
    <s v="Social science"/>
    <s v="captial"/>
    <x v="4"/>
    <s v="employee"/>
  </r>
  <r>
    <n v="129"/>
    <s v="IT"/>
    <s v="captial"/>
    <x v="1"/>
    <s v="employee"/>
  </r>
  <r>
    <n v="228"/>
    <s v="IT"/>
    <s v="captial"/>
    <x v="0"/>
    <s v="manager"/>
  </r>
  <r>
    <n v="132"/>
    <s v="Economics"/>
    <s v="country"/>
    <x v="4"/>
    <s v="manager"/>
  </r>
  <r>
    <n v="151"/>
    <s v="IT"/>
    <s v="captial"/>
    <x v="1"/>
    <s v="middle manager"/>
  </r>
  <r>
    <n v="155"/>
    <s v="IT"/>
    <s v="abroad"/>
    <x v="1"/>
    <s v="employee"/>
  </r>
  <r>
    <n v="447"/>
    <s v="IT"/>
    <s v="captial"/>
    <x v="4"/>
    <s v="employee"/>
  </r>
  <r>
    <n v="258"/>
    <s v="Natural science"/>
    <s v="captial"/>
    <x v="4"/>
    <s v="manager"/>
  </r>
  <r>
    <n v="164"/>
    <s v="Social science"/>
    <s v="captial"/>
    <x v="0"/>
    <s v="manager"/>
  </r>
  <r>
    <n v="154"/>
    <s v="Social science"/>
    <s v="captial"/>
    <x v="3"/>
    <s v="middle manager"/>
  </r>
  <r>
    <n v="293"/>
    <s v="Natural science"/>
    <s v="country"/>
    <x v="4"/>
    <s v="senior manager"/>
  </r>
  <r>
    <n v="388"/>
    <s v="Social science"/>
    <s v="abroad"/>
    <x v="1"/>
    <s v="employee"/>
  </r>
  <r>
    <n v="207"/>
    <s v="IT"/>
    <s v="captial"/>
    <x v="1"/>
    <s v="employee"/>
  </r>
  <r>
    <n v="322"/>
    <s v="Social science"/>
    <s v="captial"/>
    <x v="1"/>
    <s v="manager"/>
  </r>
  <r>
    <n v="107"/>
    <s v="Economics"/>
    <s v="captial"/>
    <x v="2"/>
    <s v="employee"/>
  </r>
  <r>
    <n v="322"/>
    <s v="Social science"/>
    <s v="captial"/>
    <x v="0"/>
    <s v="manager"/>
  </r>
  <r>
    <n v="195"/>
    <s v="Economics"/>
    <s v="country"/>
    <x v="4"/>
    <s v="employee"/>
  </r>
  <r>
    <n v="148"/>
    <s v="IT"/>
    <s v="country"/>
    <x v="1"/>
    <s v="employee"/>
  </r>
  <r>
    <n v="193"/>
    <s v="Natural science"/>
    <s v="abroad"/>
    <x v="1"/>
    <s v="employee"/>
  </r>
  <r>
    <n v="120"/>
    <s v="Natural science"/>
    <s v="abroad"/>
    <x v="0"/>
    <s v="employee"/>
  </r>
  <r>
    <n v="101"/>
    <s v="IT"/>
    <s v="captial"/>
    <x v="3"/>
    <s v="senior manager"/>
  </r>
  <r>
    <n v="285"/>
    <s v="Social science"/>
    <s v="captial"/>
    <x v="0"/>
    <s v="employee"/>
  </r>
  <r>
    <n v="171"/>
    <s v="Natural science"/>
    <s v="abroad"/>
    <x v="4"/>
    <s v="manager"/>
  </r>
  <r>
    <n v="147"/>
    <s v="Political science"/>
    <s v="abroad"/>
    <x v="1"/>
    <s v="employee"/>
  </r>
  <r>
    <n v="108"/>
    <s v="Social science"/>
    <s v="captial"/>
    <x v="1"/>
    <s v="senior manager"/>
  </r>
  <r>
    <n v="202"/>
    <s v="Social science"/>
    <s v="abroad"/>
    <x v="1"/>
    <s v="manager"/>
  </r>
  <r>
    <n v="206"/>
    <s v="Social science"/>
    <s v="abroad"/>
    <x v="0"/>
    <s v="manager"/>
  </r>
  <r>
    <n v="234"/>
    <s v="IT"/>
    <s v="captial"/>
    <x v="3"/>
    <s v="employee"/>
  </r>
  <r>
    <n v="274"/>
    <s v="Social science"/>
    <s v="abroad"/>
    <x v="4"/>
    <s v="senior manager"/>
  </r>
  <r>
    <n v="198"/>
    <s v="IT"/>
    <s v="captial"/>
    <x v="0"/>
    <s v="employee"/>
  </r>
  <r>
    <n v="124"/>
    <s v="Social science"/>
    <s v="abroad"/>
    <x v="1"/>
    <s v="employee"/>
  </r>
  <r>
    <n v="412"/>
    <s v="Natural science"/>
    <s v="captial"/>
    <x v="2"/>
    <s v="senior manager"/>
  </r>
  <r>
    <n v="234"/>
    <s v="Political science"/>
    <s v="captial"/>
    <x v="2"/>
    <s v="employee"/>
  </r>
  <r>
    <n v="148"/>
    <s v="IT"/>
    <s v="captial"/>
    <x v="1"/>
    <s v="employee"/>
  </r>
  <r>
    <n v="218"/>
    <s v="Social science"/>
    <s v="captial"/>
    <x v="4"/>
    <s v="manager"/>
  </r>
  <r>
    <n v="390"/>
    <s v="Economics"/>
    <s v="captial"/>
    <x v="3"/>
    <s v="manager"/>
  </r>
  <r>
    <n v="107"/>
    <s v="Political science"/>
    <s v="captial"/>
    <x v="1"/>
    <s v="employee"/>
  </r>
  <r>
    <n v="117"/>
    <s v="Social science"/>
    <s v="captial"/>
    <x v="2"/>
    <s v="employee"/>
  </r>
  <r>
    <n v="334"/>
    <s v="IT"/>
    <s v="abroad"/>
    <x v="1"/>
    <s v="employee"/>
  </r>
  <r>
    <n v="120"/>
    <s v="Natural science"/>
    <s v="country"/>
    <x v="2"/>
    <s v="middle manager"/>
  </r>
  <r>
    <n v="437"/>
    <s v="Social science"/>
    <s v="captial"/>
    <x v="3"/>
    <s v="middle manager"/>
  </r>
  <r>
    <n v="182"/>
    <s v="Social science"/>
    <s v="abroad"/>
    <x v="1"/>
    <s v="employee"/>
  </r>
  <r>
    <n v="140"/>
    <s v="Economics"/>
    <s v="country"/>
    <x v="4"/>
    <s v="manager"/>
  </r>
  <r>
    <n v="123"/>
    <s v="Social science"/>
    <s v="captial"/>
    <x v="1"/>
    <s v="middle manager"/>
  </r>
  <r>
    <n v="139"/>
    <s v="Social science"/>
    <s v="country"/>
    <x v="1"/>
    <s v="manager"/>
  </r>
  <r>
    <n v="204"/>
    <s v="IT"/>
    <s v="captial"/>
    <x v="3"/>
    <s v="middle manager"/>
  </r>
  <r>
    <n v="230"/>
    <s v="Social science"/>
    <s v="captial"/>
    <x v="1"/>
    <s v="employee"/>
  </r>
  <r>
    <n v="100"/>
    <s v="Economics"/>
    <s v="captial"/>
    <x v="1"/>
    <s v="manager"/>
  </r>
  <r>
    <n v="206"/>
    <s v="Natural science"/>
    <s v="abroad"/>
    <x v="1"/>
    <s v="middle manager"/>
  </r>
  <r>
    <n v="223"/>
    <s v="Social science"/>
    <s v="captial"/>
    <x v="2"/>
    <s v="employee"/>
  </r>
  <r>
    <n v="159"/>
    <s v="IT"/>
    <s v="captial"/>
    <x v="2"/>
    <s v="manager"/>
  </r>
  <r>
    <n v="198"/>
    <s v="Social science"/>
    <s v="captial"/>
    <x v="2"/>
    <s v="employee"/>
  </r>
  <r>
    <n v="132"/>
    <s v="Economics"/>
    <s v="abroad"/>
    <x v="4"/>
    <s v="manager"/>
  </r>
  <r>
    <n v="546"/>
    <s v="Natural science"/>
    <s v="captial"/>
    <x v="4"/>
    <s v="employee"/>
  </r>
  <r>
    <n v="154"/>
    <s v="Political science"/>
    <s v="captial"/>
    <x v="4"/>
    <s v="middle manager"/>
  </r>
  <r>
    <n v="146"/>
    <s v="IT"/>
    <s v="abroad"/>
    <x v="1"/>
    <s v="middle manager"/>
  </r>
  <r>
    <n v="191"/>
    <s v="Social science"/>
    <s v="captial"/>
    <x v="4"/>
    <s v="employee"/>
  </r>
  <r>
    <n v="114"/>
    <s v="Social science"/>
    <s v="captial"/>
    <x v="0"/>
    <s v="middle manager"/>
  </r>
  <r>
    <n v="496"/>
    <s v="IT"/>
    <s v="captial"/>
    <x v="0"/>
    <s v="employee"/>
  </r>
  <r>
    <n v="212"/>
    <s v="Political science"/>
    <s v="abroad"/>
    <x v="1"/>
    <s v="middle manager"/>
  </r>
  <r>
    <n v="420"/>
    <s v="Social science"/>
    <s v="captial"/>
    <x v="1"/>
    <s v="senior manager"/>
  </r>
  <r>
    <n v="124"/>
    <s v="IT"/>
    <s v="country"/>
    <x v="4"/>
    <s v="employee"/>
  </r>
  <r>
    <n v="147"/>
    <s v="Social science"/>
    <s v="abroad"/>
    <x v="2"/>
    <s v="employee"/>
  </r>
  <r>
    <n v="113"/>
    <s v="Natural science"/>
    <s v="abroad"/>
    <x v="1"/>
    <s v="middle manager"/>
  </r>
  <r>
    <n v="408"/>
    <s v="Natural science"/>
    <s v="captial"/>
    <x v="4"/>
    <s v="middle manager"/>
  </r>
  <r>
    <n v="256"/>
    <s v="Social science"/>
    <s v="captial"/>
    <x v="2"/>
    <s v="manager"/>
  </r>
  <r>
    <n v="151"/>
    <s v="Social science"/>
    <s v="captial"/>
    <x v="3"/>
    <s v="employee"/>
  </r>
  <r>
    <n v="187"/>
    <s v="Economics"/>
    <s v="captial"/>
    <x v="4"/>
    <s v="manager"/>
  </r>
  <r>
    <n v="296"/>
    <s v="Natural science"/>
    <s v="captial"/>
    <x v="3"/>
    <s v="manager"/>
  </r>
  <r>
    <n v="284"/>
    <s v="Natural science"/>
    <s v="abroad"/>
    <x v="4"/>
    <s v="employee"/>
  </r>
  <r>
    <n v="190"/>
    <s v="Natural science"/>
    <s v="abroad"/>
    <x v="1"/>
    <s v="middle manager"/>
  </r>
  <r>
    <n v="275"/>
    <s v="Natural science"/>
    <s v="captial"/>
    <x v="3"/>
    <s v="employee"/>
  </r>
  <r>
    <n v="193"/>
    <s v="Economics"/>
    <s v="captial"/>
    <x v="2"/>
    <s v="middle manager"/>
  </r>
  <r>
    <n v="339"/>
    <s v="Natural science"/>
    <s v="abroad"/>
    <x v="4"/>
    <s v="manager"/>
  </r>
  <r>
    <n v="295"/>
    <s v="IT"/>
    <s v="captial"/>
    <x v="4"/>
    <s v="employee"/>
  </r>
  <r>
    <n v="249"/>
    <s v="IT"/>
    <s v="captial"/>
    <x v="2"/>
    <s v="employee"/>
  </r>
  <r>
    <n v="197"/>
    <s v="Social science"/>
    <s v="captial"/>
    <x v="1"/>
    <s v="employee"/>
  </r>
  <r>
    <n v="135"/>
    <s v="Social science"/>
    <s v="captial"/>
    <x v="1"/>
    <s v="employee"/>
  </r>
  <r>
    <n v="105"/>
    <s v="Natural science"/>
    <s v="abroad"/>
    <x v="4"/>
    <s v="middle manager"/>
  </r>
  <r>
    <n v="300"/>
    <s v="Political science"/>
    <s v="captial"/>
    <x v="1"/>
    <s v="manager"/>
  </r>
  <r>
    <n v="254"/>
    <s v="Economics"/>
    <s v="abroad"/>
    <x v="1"/>
    <s v="manager"/>
  </r>
  <r>
    <n v="139"/>
    <s v="Economics"/>
    <s v="abroad"/>
    <x v="3"/>
    <s v="employee"/>
  </r>
  <r>
    <n v="188"/>
    <s v="Political science"/>
    <s v="captial"/>
    <x v="2"/>
    <s v="manager"/>
  </r>
  <r>
    <n v="407"/>
    <s v="IT"/>
    <s v="abroad"/>
    <x v="1"/>
    <s v="middle manager"/>
  </r>
  <r>
    <n v="297"/>
    <s v="Social science"/>
    <s v="abroad"/>
    <x v="4"/>
    <s v="manager"/>
  </r>
  <r>
    <n v="123"/>
    <s v="IT"/>
    <s v="captial"/>
    <x v="1"/>
    <s v="manager"/>
  </r>
  <r>
    <n v="473"/>
    <s v="Social science"/>
    <s v="abroad"/>
    <x v="0"/>
    <s v="employee"/>
  </r>
  <r>
    <n v="256"/>
    <s v="Economics"/>
    <s v="captial"/>
    <x v="1"/>
    <s v="employee"/>
  </r>
  <r>
    <n v="126"/>
    <s v="IT"/>
    <s v="country"/>
    <x v="2"/>
    <s v="manager"/>
  </r>
  <r>
    <n v="208"/>
    <s v="Economics"/>
    <s v="captial"/>
    <x v="0"/>
    <s v="senior manager"/>
  </r>
  <r>
    <n v="544"/>
    <s v="Political science"/>
    <s v="captial"/>
    <x v="1"/>
    <s v="manager"/>
  </r>
  <r>
    <n v="184"/>
    <s v="Social science"/>
    <s v="captial"/>
    <x v="0"/>
    <s v="middle manager"/>
  </r>
  <r>
    <n v="156"/>
    <s v="Social science"/>
    <s v="captial"/>
    <x v="4"/>
    <s v="senior manager"/>
  </r>
  <r>
    <n v="136"/>
    <s v="Social science"/>
    <s v="captial"/>
    <x v="3"/>
    <s v="manager"/>
  </r>
  <r>
    <n v="549"/>
    <s v="Social science"/>
    <s v="captial"/>
    <x v="0"/>
    <s v="employee"/>
  </r>
  <r>
    <n v="164"/>
    <s v="Social science"/>
    <s v="captial"/>
    <x v="0"/>
    <s v="middle manager"/>
  </r>
  <r>
    <n v="136"/>
    <s v="Political science"/>
    <s v="abroad"/>
    <x v="4"/>
    <s v="manager"/>
  </r>
  <r>
    <n v="333"/>
    <s v="Natural science"/>
    <s v="abroad"/>
    <x v="1"/>
    <s v="manager"/>
  </r>
  <r>
    <n v="307"/>
    <s v="Natural science"/>
    <s v="captial"/>
    <x v="4"/>
    <s v="employee"/>
  </r>
  <r>
    <n v="249"/>
    <s v="Economics"/>
    <s v="captial"/>
    <x v="0"/>
    <s v="employee"/>
  </r>
  <r>
    <n v="386"/>
    <s v="IT"/>
    <s v="abroad"/>
    <x v="2"/>
    <s v="employee"/>
  </r>
  <r>
    <n v="169"/>
    <s v="Social science"/>
    <s v="abroad"/>
    <x v="1"/>
    <s v="employee"/>
  </r>
  <r>
    <n v="176"/>
    <s v="Social science"/>
    <s v="captial"/>
    <x v="1"/>
    <s v="manager"/>
  </r>
  <r>
    <n v="151"/>
    <s v="Social science"/>
    <s v="abroad"/>
    <x v="3"/>
    <s v="senior manager"/>
  </r>
  <r>
    <n v="115"/>
    <s v="Political science"/>
    <s v="captial"/>
    <x v="2"/>
    <s v="employee"/>
  </r>
  <r>
    <n v="189"/>
    <s v="IT"/>
    <s v="country"/>
    <x v="1"/>
    <s v="manager"/>
  </r>
  <r>
    <n v="358"/>
    <s v="Natural science"/>
    <s v="captial"/>
    <x v="3"/>
    <s v="employee"/>
  </r>
  <r>
    <n v="292"/>
    <s v="Social science"/>
    <s v="abroad"/>
    <x v="2"/>
    <s v="employee"/>
  </r>
  <r>
    <n v="116"/>
    <s v="IT"/>
    <s v="abroad"/>
    <x v="1"/>
    <s v="employee"/>
  </r>
  <r>
    <n v="101"/>
    <s v="Social science"/>
    <s v="captial"/>
    <x v="4"/>
    <s v="manager"/>
  </r>
  <r>
    <n v="184"/>
    <s v="Social science"/>
    <s v="captial"/>
    <x v="2"/>
    <s v="employee"/>
  </r>
  <r>
    <n v="117"/>
    <s v="Social science"/>
    <s v="captial"/>
    <x v="1"/>
    <s v="employee"/>
  </r>
  <r>
    <n v="105"/>
    <s v="Social science"/>
    <s v="captial"/>
    <x v="0"/>
    <s v="senior manager"/>
  </r>
  <r>
    <n v="204"/>
    <s v="Natural science"/>
    <s v="captial"/>
    <x v="4"/>
    <s v="employee"/>
  </r>
  <r>
    <n v="157"/>
    <s v="Social science"/>
    <s v="abroad"/>
    <x v="1"/>
    <s v="employee"/>
  </r>
  <r>
    <n v="164"/>
    <s v="Natural science"/>
    <s v="captial"/>
    <x v="1"/>
    <s v="senior manager"/>
  </r>
  <r>
    <n v="132"/>
    <s v="Natural science"/>
    <s v="abroad"/>
    <x v="0"/>
    <s v="CEO"/>
  </r>
  <r>
    <n v="140"/>
    <s v="IT"/>
    <s v="abroad"/>
    <x v="1"/>
    <s v="employee"/>
  </r>
  <r>
    <n v="552"/>
    <s v="Natural science"/>
    <s v="country"/>
    <x v="1"/>
    <s v="employee"/>
  </r>
  <r>
    <n v="158"/>
    <s v="Natural science"/>
    <s v="captial"/>
    <x v="1"/>
    <s v="employee"/>
  </r>
  <r>
    <n v="114"/>
    <s v="Natural science"/>
    <s v="country"/>
    <x v="3"/>
    <s v="manager"/>
  </r>
  <r>
    <n v="269"/>
    <s v="Social science"/>
    <s v="captial"/>
    <x v="4"/>
    <s v="employee"/>
  </r>
  <r>
    <n v="243"/>
    <s v="Social science"/>
    <s v="captial"/>
    <x v="1"/>
    <s v="manager"/>
  </r>
  <r>
    <n v="188"/>
    <s v="Social science"/>
    <s v="abroad"/>
    <x v="2"/>
    <s v="employee"/>
  </r>
  <r>
    <n v="391"/>
    <s v="IT"/>
    <s v="abroad"/>
    <x v="1"/>
    <s v="employee"/>
  </r>
  <r>
    <n v="122"/>
    <s v="IT"/>
    <s v="captial"/>
    <x v="1"/>
    <s v="employee"/>
  </r>
  <r>
    <n v="161"/>
    <s v="Social science"/>
    <s v="captial"/>
    <x v="1"/>
    <s v="employee"/>
  </r>
  <r>
    <n v="121"/>
    <s v="Economics"/>
    <s v="country"/>
    <x v="2"/>
    <s v="employee"/>
  </r>
  <r>
    <n v="383"/>
    <s v="Political science"/>
    <s v="captial"/>
    <x v="4"/>
    <s v="senior manager"/>
  </r>
  <r>
    <n v="283"/>
    <s v="Social science"/>
    <s v="abroad"/>
    <x v="4"/>
    <s v="manager"/>
  </r>
  <r>
    <n v="195"/>
    <s v="Economics"/>
    <s v="abroad"/>
    <x v="1"/>
    <s v="CEO"/>
  </r>
  <r>
    <n v="146"/>
    <s v="IT"/>
    <s v="abroad"/>
    <x v="1"/>
    <s v="employee"/>
  </r>
  <r>
    <n v="124"/>
    <s v="Social science"/>
    <s v="country"/>
    <x v="1"/>
    <s v="manager"/>
  </r>
  <r>
    <n v="282"/>
    <s v="Social science"/>
    <s v="captial"/>
    <x v="1"/>
    <s v="senior manager"/>
  </r>
  <r>
    <n v="140"/>
    <s v="Social science"/>
    <s v="captial"/>
    <x v="4"/>
    <s v="middle manager"/>
  </r>
  <r>
    <n v="116"/>
    <s v="Natural science"/>
    <s v="captial"/>
    <x v="1"/>
    <s v="senior manager"/>
  </r>
  <r>
    <n v="117"/>
    <s v="IT"/>
    <s v="abroad"/>
    <x v="1"/>
    <s v="manager"/>
  </r>
  <r>
    <n v="182"/>
    <s v="Economics"/>
    <s v="captial"/>
    <x v="2"/>
    <s v="middle manager"/>
  </r>
  <r>
    <n v="234"/>
    <s v="Political science"/>
    <s v="captial"/>
    <x v="2"/>
    <s v="employee"/>
  </r>
  <r>
    <n v="584"/>
    <s v="Political science"/>
    <s v="captial"/>
    <x v="4"/>
    <s v="CEO"/>
  </r>
  <r>
    <n v="180"/>
    <s v="Social science"/>
    <s v="captial"/>
    <x v="1"/>
    <s v="employee"/>
  </r>
  <r>
    <n v="132"/>
    <s v="Social science"/>
    <s v="captial"/>
    <x v="0"/>
    <s v="manager"/>
  </r>
  <r>
    <n v="158"/>
    <s v="Social science"/>
    <s v="captial"/>
    <x v="4"/>
    <s v="employee"/>
  </r>
  <r>
    <n v="250"/>
    <s v="Political science"/>
    <s v="captial"/>
    <x v="0"/>
    <s v="manager"/>
  </r>
  <r>
    <n v="345"/>
    <s v="Political science"/>
    <s v="abroad"/>
    <x v="0"/>
    <s v="employee"/>
  </r>
  <r>
    <n v="357"/>
    <s v="IT"/>
    <s v="abroad"/>
    <x v="0"/>
    <s v="employee"/>
  </r>
  <r>
    <n v="282"/>
    <s v="Political science"/>
    <s v="captial"/>
    <x v="1"/>
    <s v="middle manager"/>
  </r>
  <r>
    <n v="338"/>
    <s v="Social science"/>
    <s v="country"/>
    <x v="3"/>
    <s v="employee"/>
  </r>
  <r>
    <n v="269"/>
    <s v="IT"/>
    <s v="abroad"/>
    <x v="1"/>
    <s v="manager"/>
  </r>
  <r>
    <n v="117"/>
    <s v="Social science"/>
    <s v="abroad"/>
    <x v="0"/>
    <s v="middle manager"/>
  </r>
  <r>
    <n v="151"/>
    <s v="Economics"/>
    <s v="abroad"/>
    <x v="2"/>
    <s v="manager"/>
  </r>
  <r>
    <n v="190"/>
    <s v="Social science"/>
    <s v="abroad"/>
    <x v="2"/>
    <s v="senior manager"/>
  </r>
  <r>
    <n v="226"/>
    <s v="Social science"/>
    <s v="abroad"/>
    <x v="1"/>
    <s v="middle manager"/>
  </r>
  <r>
    <n v="234"/>
    <s v="Economics"/>
    <s v="captial"/>
    <x v="4"/>
    <s v="employee"/>
  </r>
  <r>
    <n v="499"/>
    <s v="Social science"/>
    <s v="captial"/>
    <x v="3"/>
    <s v="employee"/>
  </r>
  <r>
    <n v="180"/>
    <s v="IT"/>
    <s v="abroad"/>
    <x v="0"/>
    <s v="manager"/>
  </r>
  <r>
    <n v="106"/>
    <s v="Economics"/>
    <s v="abroad"/>
    <x v="1"/>
    <s v="employee"/>
  </r>
  <r>
    <n v="165"/>
    <s v="Political science"/>
    <s v="captial"/>
    <x v="1"/>
    <s v="manager"/>
  </r>
  <r>
    <n v="220"/>
    <s v="Political science"/>
    <s v="captial"/>
    <x v="4"/>
    <s v="middle manager"/>
  </r>
  <r>
    <n v="129"/>
    <s v="Economics"/>
    <s v="abroad"/>
    <x v="2"/>
    <s v="middle manager"/>
  </r>
  <r>
    <n v="179"/>
    <s v="IT"/>
    <s v="abroad"/>
    <x v="1"/>
    <s v="senior manager"/>
  </r>
  <r>
    <n v="140"/>
    <s v="Economics"/>
    <s v="abroad"/>
    <x v="4"/>
    <s v="manager"/>
  </r>
  <r>
    <n v="395"/>
    <s v="Social science"/>
    <s v="country"/>
    <x v="4"/>
    <s v="CEO"/>
  </r>
  <r>
    <n v="242"/>
    <s v="Economics"/>
    <s v="country"/>
    <x v="2"/>
    <s v="manager"/>
  </r>
  <r>
    <n v="322"/>
    <s v="Social science"/>
    <s v="country"/>
    <x v="0"/>
    <s v="employee"/>
  </r>
  <r>
    <n v="241"/>
    <s v="Social science"/>
    <s v="captial"/>
    <x v="1"/>
    <s v="manager"/>
  </r>
  <r>
    <n v="210"/>
    <s v="Economics"/>
    <s v="captial"/>
    <x v="2"/>
    <s v="employee"/>
  </r>
  <r>
    <n v="131"/>
    <s v="IT"/>
    <s v="abroad"/>
    <x v="0"/>
    <s v="employe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"/>
  </r>
  <r>
    <x v="8"/>
    <x v="1"/>
  </r>
  <r>
    <x v="1"/>
    <x v="1"/>
  </r>
  <r>
    <x v="9"/>
    <x v="0"/>
  </r>
  <r>
    <x v="10"/>
    <x v="0"/>
  </r>
  <r>
    <x v="1"/>
    <x v="0"/>
  </r>
  <r>
    <x v="11"/>
    <x v="0"/>
  </r>
  <r>
    <x v="12"/>
    <x v="2"/>
  </r>
  <r>
    <x v="13"/>
    <x v="2"/>
  </r>
  <r>
    <x v="0"/>
    <x v="2"/>
  </r>
  <r>
    <x v="1"/>
    <x v="1"/>
  </r>
  <r>
    <x v="14"/>
    <x v="1"/>
  </r>
  <r>
    <x v="1"/>
    <x v="0"/>
  </r>
  <r>
    <x v="15"/>
    <x v="0"/>
  </r>
  <r>
    <x v="16"/>
    <x v="0"/>
  </r>
  <r>
    <x v="17"/>
    <x v="0"/>
  </r>
  <r>
    <x v="1"/>
    <x v="1"/>
  </r>
  <r>
    <x v="9"/>
    <x v="0"/>
  </r>
  <r>
    <x v="1"/>
    <x v="1"/>
  </r>
  <r>
    <x v="18"/>
    <x v="1"/>
  </r>
  <r>
    <x v="3"/>
    <x v="1"/>
  </r>
  <r>
    <x v="19"/>
    <x v="0"/>
  </r>
  <r>
    <x v="12"/>
    <x v="1"/>
  </r>
  <r>
    <x v="20"/>
    <x v="0"/>
  </r>
  <r>
    <x v="21"/>
    <x v="1"/>
  </r>
  <r>
    <x v="22"/>
    <x v="0"/>
  </r>
  <r>
    <x v="11"/>
    <x v="0"/>
  </r>
  <r>
    <x v="23"/>
    <x v="0"/>
  </r>
  <r>
    <x v="24"/>
    <x v="2"/>
  </r>
  <r>
    <x v="25"/>
    <x v="0"/>
  </r>
  <r>
    <x v="26"/>
    <x v="1"/>
  </r>
  <r>
    <x v="27"/>
    <x v="0"/>
  </r>
  <r>
    <x v="1"/>
    <x v="0"/>
  </r>
  <r>
    <x v="1"/>
    <x v="0"/>
  </r>
  <r>
    <x v="28"/>
    <x v="0"/>
  </r>
  <r>
    <x v="29"/>
    <x v="2"/>
  </r>
  <r>
    <x v="30"/>
    <x v="1"/>
  </r>
  <r>
    <x v="31"/>
    <x v="0"/>
  </r>
  <r>
    <x v="32"/>
    <x v="0"/>
  </r>
  <r>
    <x v="1"/>
    <x v="0"/>
  </r>
  <r>
    <x v="33"/>
    <x v="0"/>
  </r>
  <r>
    <x v="34"/>
    <x v="2"/>
  </r>
  <r>
    <x v="21"/>
    <x v="2"/>
  </r>
  <r>
    <x v="35"/>
    <x v="1"/>
  </r>
  <r>
    <x v="23"/>
    <x v="1"/>
  </r>
  <r>
    <x v="1"/>
    <x v="0"/>
  </r>
  <r>
    <x v="36"/>
    <x v="0"/>
  </r>
  <r>
    <x v="37"/>
    <x v="1"/>
  </r>
  <r>
    <x v="1"/>
    <x v="1"/>
  </r>
  <r>
    <x v="1"/>
    <x v="0"/>
  </r>
  <r>
    <x v="38"/>
    <x v="1"/>
  </r>
  <r>
    <x v="1"/>
    <x v="1"/>
  </r>
  <r>
    <x v="27"/>
    <x v="0"/>
  </r>
  <r>
    <x v="16"/>
    <x v="1"/>
  </r>
  <r>
    <x v="39"/>
    <x v="0"/>
  </r>
  <r>
    <x v="1"/>
    <x v="1"/>
  </r>
  <r>
    <x v="40"/>
    <x v="0"/>
  </r>
  <r>
    <x v="1"/>
    <x v="0"/>
  </r>
  <r>
    <x v="41"/>
    <x v="0"/>
  </r>
  <r>
    <x v="42"/>
    <x v="0"/>
  </r>
  <r>
    <x v="20"/>
    <x v="0"/>
  </r>
  <r>
    <x v="31"/>
    <x v="0"/>
  </r>
  <r>
    <x v="5"/>
    <x v="0"/>
  </r>
  <r>
    <x v="43"/>
    <x v="1"/>
  </r>
  <r>
    <x v="44"/>
    <x v="2"/>
  </r>
  <r>
    <x v="45"/>
    <x v="0"/>
  </r>
  <r>
    <x v="20"/>
    <x v="1"/>
  </r>
  <r>
    <x v="1"/>
    <x v="2"/>
  </r>
  <r>
    <x v="46"/>
    <x v="0"/>
  </r>
  <r>
    <x v="17"/>
    <x v="2"/>
  </r>
  <r>
    <x v="1"/>
    <x v="0"/>
  </r>
  <r>
    <x v="47"/>
    <x v="0"/>
  </r>
  <r>
    <x v="0"/>
    <x v="0"/>
  </r>
  <r>
    <x v="1"/>
    <x v="1"/>
  </r>
  <r>
    <x v="15"/>
    <x v="0"/>
  </r>
  <r>
    <x v="48"/>
    <x v="0"/>
  </r>
  <r>
    <x v="1"/>
    <x v="0"/>
  </r>
  <r>
    <x v="39"/>
    <x v="1"/>
  </r>
  <r>
    <x v="49"/>
    <x v="0"/>
  </r>
  <r>
    <x v="50"/>
    <x v="0"/>
  </r>
  <r>
    <x v="44"/>
    <x v="1"/>
  </r>
  <r>
    <x v="1"/>
    <x v="0"/>
  </r>
  <r>
    <x v="4"/>
    <x v="0"/>
  </r>
  <r>
    <x v="51"/>
    <x v="0"/>
  </r>
  <r>
    <x v="11"/>
    <x v="1"/>
  </r>
  <r>
    <x v="52"/>
    <x v="0"/>
  </r>
  <r>
    <x v="43"/>
    <x v="2"/>
  </r>
  <r>
    <x v="34"/>
    <x v="1"/>
  </r>
  <r>
    <x v="53"/>
    <x v="1"/>
  </r>
  <r>
    <x v="35"/>
    <x v="0"/>
  </r>
  <r>
    <x v="11"/>
    <x v="0"/>
  </r>
  <r>
    <x v="6"/>
    <x v="0"/>
  </r>
  <r>
    <x v="54"/>
    <x v="0"/>
  </r>
  <r>
    <x v="5"/>
    <x v="0"/>
  </r>
  <r>
    <x v="25"/>
    <x v="1"/>
  </r>
  <r>
    <x v="15"/>
    <x v="1"/>
  </r>
  <r>
    <x v="49"/>
    <x v="0"/>
  </r>
  <r>
    <x v="37"/>
    <x v="0"/>
  </r>
  <r>
    <x v="1"/>
    <x v="1"/>
  </r>
  <r>
    <x v="1"/>
    <x v="0"/>
  </r>
  <r>
    <x v="1"/>
    <x v="0"/>
  </r>
  <r>
    <x v="5"/>
    <x v="0"/>
  </r>
  <r>
    <x v="17"/>
    <x v="0"/>
  </r>
  <r>
    <x v="1"/>
    <x v="1"/>
  </r>
  <r>
    <x v="53"/>
    <x v="0"/>
  </r>
  <r>
    <x v="1"/>
    <x v="1"/>
  </r>
  <r>
    <x v="14"/>
    <x v="1"/>
  </r>
  <r>
    <x v="33"/>
    <x v="0"/>
  </r>
  <r>
    <x v="1"/>
    <x v="1"/>
  </r>
  <r>
    <x v="55"/>
    <x v="1"/>
  </r>
  <r>
    <x v="44"/>
    <x v="0"/>
  </r>
  <r>
    <x v="56"/>
    <x v="1"/>
  </r>
  <r>
    <x v="22"/>
    <x v="0"/>
  </r>
  <r>
    <x v="47"/>
    <x v="2"/>
  </r>
  <r>
    <x v="28"/>
    <x v="0"/>
  </r>
  <r>
    <x v="57"/>
    <x v="0"/>
  </r>
  <r>
    <x v="27"/>
    <x v="0"/>
  </r>
  <r>
    <x v="5"/>
    <x v="0"/>
  </r>
  <r>
    <x v="58"/>
    <x v="0"/>
  </r>
  <r>
    <x v="55"/>
    <x v="0"/>
  </r>
  <r>
    <x v="1"/>
    <x v="0"/>
  </r>
  <r>
    <x v="27"/>
    <x v="1"/>
  </r>
  <r>
    <x v="1"/>
    <x v="1"/>
  </r>
  <r>
    <x v="59"/>
    <x v="0"/>
  </r>
  <r>
    <x v="4"/>
    <x v="0"/>
  </r>
  <r>
    <x v="60"/>
    <x v="1"/>
  </r>
  <r>
    <x v="13"/>
    <x v="1"/>
  </r>
  <r>
    <x v="6"/>
    <x v="0"/>
  </r>
  <r>
    <x v="28"/>
    <x v="1"/>
  </r>
  <r>
    <x v="21"/>
    <x v="0"/>
  </r>
  <r>
    <x v="1"/>
    <x v="2"/>
  </r>
  <r>
    <x v="54"/>
    <x v="0"/>
  </r>
  <r>
    <x v="45"/>
    <x v="1"/>
  </r>
  <r>
    <x v="61"/>
    <x v="1"/>
  </r>
  <r>
    <x v="16"/>
    <x v="0"/>
  </r>
  <r>
    <x v="58"/>
    <x v="0"/>
  </r>
  <r>
    <x v="55"/>
    <x v="0"/>
  </r>
  <r>
    <x v="1"/>
    <x v="0"/>
  </r>
  <r>
    <x v="31"/>
    <x v="0"/>
  </r>
  <r>
    <x v="37"/>
    <x v="1"/>
  </r>
  <r>
    <x v="62"/>
    <x v="0"/>
  </r>
  <r>
    <x v="1"/>
    <x v="1"/>
  </r>
  <r>
    <x v="63"/>
    <x v="1"/>
  </r>
  <r>
    <x v="64"/>
    <x v="2"/>
  </r>
  <r>
    <x v="5"/>
    <x v="0"/>
  </r>
  <r>
    <x v="43"/>
    <x v="2"/>
  </r>
  <r>
    <x v="65"/>
    <x v="0"/>
  </r>
  <r>
    <x v="37"/>
    <x v="0"/>
  </r>
  <r>
    <x v="12"/>
    <x v="1"/>
  </r>
  <r>
    <x v="45"/>
    <x v="1"/>
  </r>
  <r>
    <x v="61"/>
    <x v="0"/>
  </r>
  <r>
    <x v="31"/>
    <x v="0"/>
  </r>
  <r>
    <x v="44"/>
    <x v="2"/>
  </r>
  <r>
    <x v="3"/>
    <x v="0"/>
  </r>
  <r>
    <x v="21"/>
    <x v="1"/>
  </r>
  <r>
    <x v="22"/>
    <x v="1"/>
  </r>
  <r>
    <x v="66"/>
    <x v="1"/>
  </r>
  <r>
    <x v="67"/>
    <x v="2"/>
  </r>
  <r>
    <x v="68"/>
    <x v="0"/>
  </r>
  <r>
    <x v="1"/>
    <x v="0"/>
  </r>
  <r>
    <x v="1"/>
    <x v="0"/>
  </r>
  <r>
    <x v="1"/>
    <x v="1"/>
  </r>
  <r>
    <x v="69"/>
    <x v="0"/>
  </r>
  <r>
    <x v="1"/>
    <x v="0"/>
  </r>
  <r>
    <x v="70"/>
    <x v="0"/>
  </r>
  <r>
    <x v="71"/>
    <x v="0"/>
  </r>
  <r>
    <x v="31"/>
    <x v="0"/>
  </r>
  <r>
    <x v="53"/>
    <x v="0"/>
  </r>
  <r>
    <x v="17"/>
    <x v="0"/>
  </r>
  <r>
    <x v="72"/>
    <x v="1"/>
  </r>
  <r>
    <x v="16"/>
    <x v="1"/>
  </r>
  <r>
    <x v="39"/>
    <x v="0"/>
  </r>
  <r>
    <x v="33"/>
    <x v="2"/>
  </r>
  <r>
    <x v="1"/>
    <x v="1"/>
  </r>
  <r>
    <x v="21"/>
    <x v="1"/>
  </r>
  <r>
    <x v="17"/>
    <x v="1"/>
  </r>
  <r>
    <x v="73"/>
    <x v="1"/>
  </r>
  <r>
    <x v="27"/>
    <x v="1"/>
  </r>
  <r>
    <x v="1"/>
    <x v="0"/>
  </r>
  <r>
    <x v="1"/>
    <x v="0"/>
  </r>
  <r>
    <x v="42"/>
    <x v="1"/>
  </r>
  <r>
    <x v="74"/>
    <x v="1"/>
  </r>
  <r>
    <x v="75"/>
    <x v="0"/>
  </r>
  <r>
    <x v="37"/>
    <x v="0"/>
  </r>
  <r>
    <x v="49"/>
    <x v="1"/>
  </r>
  <r>
    <x v="76"/>
    <x v="1"/>
  </r>
  <r>
    <x v="77"/>
    <x v="1"/>
  </r>
  <r>
    <x v="11"/>
    <x v="2"/>
  </r>
  <r>
    <x v="62"/>
    <x v="2"/>
  </r>
  <r>
    <x v="49"/>
    <x v="2"/>
  </r>
  <r>
    <x v="1"/>
    <x v="0"/>
  </r>
  <r>
    <x v="58"/>
    <x v="0"/>
  </r>
  <r>
    <x v="57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0">
  <r>
    <x v="0"/>
    <x v="0"/>
  </r>
  <r>
    <x v="0"/>
    <x v="0"/>
  </r>
  <r>
    <x v="1"/>
    <x v="0"/>
  </r>
  <r>
    <x v="1"/>
    <x v="0"/>
  </r>
  <r>
    <x v="2"/>
    <x v="0"/>
  </r>
  <r>
    <x v="3"/>
    <x v="0"/>
  </r>
  <r>
    <x v="3"/>
    <x v="0"/>
  </r>
  <r>
    <x v="4"/>
    <x v="1"/>
  </r>
  <r>
    <x v="3"/>
    <x v="1"/>
  </r>
  <r>
    <x v="1"/>
    <x v="1"/>
  </r>
  <r>
    <x v="0"/>
    <x v="0"/>
  </r>
  <r>
    <x v="1"/>
    <x v="0"/>
  </r>
  <r>
    <x v="2"/>
    <x v="0"/>
  </r>
  <r>
    <x v="1"/>
    <x v="0"/>
  </r>
  <r>
    <x v="1"/>
    <x v="2"/>
  </r>
  <r>
    <x v="0"/>
    <x v="2"/>
  </r>
  <r>
    <x v="0"/>
    <x v="2"/>
  </r>
  <r>
    <x v="3"/>
    <x v="1"/>
  </r>
  <r>
    <x v="1"/>
    <x v="1"/>
  </r>
  <r>
    <x v="0"/>
    <x v="0"/>
  </r>
  <r>
    <x v="0"/>
    <x v="0"/>
  </r>
  <r>
    <x v="1"/>
    <x v="0"/>
  </r>
  <r>
    <x v="1"/>
    <x v="0"/>
  </r>
  <r>
    <x v="2"/>
    <x v="1"/>
  </r>
  <r>
    <x v="0"/>
    <x v="0"/>
  </r>
  <r>
    <x v="1"/>
    <x v="1"/>
  </r>
  <r>
    <x v="3"/>
    <x v="1"/>
  </r>
  <r>
    <x v="1"/>
    <x v="1"/>
  </r>
  <r>
    <x v="3"/>
    <x v="0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0"/>
    <x v="2"/>
  </r>
  <r>
    <x v="3"/>
    <x v="0"/>
  </r>
  <r>
    <x v="1"/>
    <x v="1"/>
  </r>
  <r>
    <x v="1"/>
    <x v="0"/>
  </r>
  <r>
    <x v="0"/>
    <x v="0"/>
  </r>
  <r>
    <x v="0"/>
    <x v="0"/>
  </r>
  <r>
    <x v="3"/>
    <x v="0"/>
  </r>
  <r>
    <x v="2"/>
    <x v="2"/>
  </r>
  <r>
    <x v="1"/>
    <x v="1"/>
  </r>
  <r>
    <x v="1"/>
    <x v="0"/>
  </r>
  <r>
    <x v="0"/>
    <x v="0"/>
  </r>
  <r>
    <x v="1"/>
    <x v="0"/>
  </r>
  <r>
    <x v="0"/>
    <x v="0"/>
  </r>
  <r>
    <x v="1"/>
    <x v="2"/>
  </r>
  <r>
    <x v="1"/>
    <x v="2"/>
  </r>
  <r>
    <x v="1"/>
    <x v="1"/>
  </r>
  <r>
    <x v="1"/>
    <x v="1"/>
  </r>
  <r>
    <x v="2"/>
    <x v="0"/>
  </r>
  <r>
    <x v="1"/>
    <x v="0"/>
  </r>
  <r>
    <x v="0"/>
    <x v="1"/>
  </r>
  <r>
    <x v="1"/>
    <x v="1"/>
  </r>
  <r>
    <x v="2"/>
    <x v="0"/>
  </r>
  <r>
    <x v="0"/>
    <x v="1"/>
  </r>
  <r>
    <x v="0"/>
    <x v="1"/>
  </r>
  <r>
    <x v="1"/>
    <x v="0"/>
  </r>
  <r>
    <x v="2"/>
    <x v="1"/>
  </r>
  <r>
    <x v="1"/>
    <x v="0"/>
  </r>
  <r>
    <x v="1"/>
    <x v="1"/>
  </r>
  <r>
    <x v="2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3"/>
    <x v="2"/>
  </r>
  <r>
    <x v="3"/>
    <x v="0"/>
  </r>
  <r>
    <x v="1"/>
    <x v="1"/>
  </r>
  <r>
    <x v="0"/>
    <x v="2"/>
  </r>
  <r>
    <x v="3"/>
    <x v="0"/>
  </r>
  <r>
    <x v="0"/>
    <x v="2"/>
  </r>
  <r>
    <x v="3"/>
    <x v="0"/>
  </r>
  <r>
    <x v="1"/>
    <x v="0"/>
  </r>
  <r>
    <x v="0"/>
    <x v="0"/>
  </r>
  <r>
    <x v="3"/>
    <x v="1"/>
  </r>
  <r>
    <x v="1"/>
    <x v="0"/>
  </r>
  <r>
    <x v="0"/>
    <x v="0"/>
  </r>
  <r>
    <x v="1"/>
    <x v="0"/>
  </r>
  <r>
    <x v="0"/>
    <x v="1"/>
  </r>
  <r>
    <x v="1"/>
    <x v="0"/>
  </r>
  <r>
    <x v="3"/>
    <x v="0"/>
  </r>
  <r>
    <x v="3"/>
    <x v="1"/>
  </r>
  <r>
    <x v="1"/>
    <x v="0"/>
  </r>
  <r>
    <x v="3"/>
    <x v="0"/>
  </r>
  <r>
    <x v="1"/>
    <x v="0"/>
  </r>
  <r>
    <x v="3"/>
    <x v="1"/>
  </r>
  <r>
    <x v="2"/>
    <x v="0"/>
  </r>
  <r>
    <x v="1"/>
    <x v="2"/>
  </r>
  <r>
    <x v="1"/>
    <x v="1"/>
  </r>
  <r>
    <x v="3"/>
    <x v="1"/>
  </r>
  <r>
    <x v="3"/>
    <x v="0"/>
  </r>
  <r>
    <x v="0"/>
    <x v="0"/>
  </r>
  <r>
    <x v="1"/>
    <x v="0"/>
  </r>
  <r>
    <x v="0"/>
    <x v="0"/>
  </r>
  <r>
    <x v="0"/>
    <x v="0"/>
  </r>
  <r>
    <x v="1"/>
    <x v="1"/>
  </r>
  <r>
    <x v="3"/>
    <x v="1"/>
  </r>
  <r>
    <x v="1"/>
    <x v="0"/>
  </r>
  <r>
    <x v="3"/>
    <x v="0"/>
  </r>
  <r>
    <x v="0"/>
    <x v="1"/>
  </r>
  <r>
    <x v="1"/>
    <x v="0"/>
  </r>
  <r>
    <x v="1"/>
    <x v="0"/>
  </r>
  <r>
    <x v="1"/>
    <x v="0"/>
  </r>
  <r>
    <x v="1"/>
    <x v="0"/>
  </r>
  <r>
    <x v="3"/>
    <x v="1"/>
  </r>
  <r>
    <x v="0"/>
    <x v="0"/>
  </r>
  <r>
    <x v="0"/>
    <x v="1"/>
  </r>
  <r>
    <x v="1"/>
    <x v="1"/>
  </r>
  <r>
    <x v="0"/>
    <x v="0"/>
  </r>
  <r>
    <x v="3"/>
    <x v="1"/>
  </r>
  <r>
    <x v="0"/>
    <x v="1"/>
  </r>
  <r>
    <x v="0"/>
    <x v="0"/>
  </r>
  <r>
    <x v="1"/>
    <x v="1"/>
  </r>
  <r>
    <x v="1"/>
    <x v="0"/>
  </r>
  <r>
    <x v="0"/>
    <x v="2"/>
  </r>
  <r>
    <x v="2"/>
    <x v="0"/>
  </r>
  <r>
    <x v="0"/>
    <x v="0"/>
  </r>
  <r>
    <x v="3"/>
    <x v="0"/>
  </r>
  <r>
    <x v="2"/>
    <x v="0"/>
  </r>
  <r>
    <x v="0"/>
    <x v="0"/>
  </r>
  <r>
    <x v="1"/>
    <x v="0"/>
  </r>
  <r>
    <x v="3"/>
    <x v="0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0"/>
    <x v="0"/>
  </r>
  <r>
    <x v="2"/>
    <x v="1"/>
  </r>
  <r>
    <x v="1"/>
    <x v="0"/>
  </r>
  <r>
    <x v="0"/>
    <x v="2"/>
  </r>
  <r>
    <x v="1"/>
    <x v="0"/>
  </r>
  <r>
    <x v="1"/>
    <x v="1"/>
  </r>
  <r>
    <x v="1"/>
    <x v="1"/>
  </r>
  <r>
    <x v="0"/>
    <x v="0"/>
  </r>
  <r>
    <x v="1"/>
    <x v="0"/>
  </r>
  <r>
    <x v="1"/>
    <x v="0"/>
  </r>
  <r>
    <x v="2"/>
    <x v="0"/>
  </r>
  <r>
    <x v="1"/>
    <x v="0"/>
  </r>
  <r>
    <x v="1"/>
    <x v="1"/>
  </r>
  <r>
    <x v="2"/>
    <x v="0"/>
  </r>
  <r>
    <x v="4"/>
    <x v="1"/>
  </r>
  <r>
    <x v="1"/>
    <x v="1"/>
  </r>
  <r>
    <x v="1"/>
    <x v="2"/>
  </r>
  <r>
    <x v="1"/>
    <x v="0"/>
  </r>
  <r>
    <x v="0"/>
    <x v="2"/>
  </r>
  <r>
    <x v="1"/>
    <x v="0"/>
  </r>
  <r>
    <x v="0"/>
    <x v="0"/>
  </r>
  <r>
    <x v="1"/>
    <x v="1"/>
  </r>
  <r>
    <x v="1"/>
    <x v="1"/>
  </r>
  <r>
    <x v="1"/>
    <x v="0"/>
  </r>
  <r>
    <x v="1"/>
    <x v="0"/>
  </r>
  <r>
    <x v="1"/>
    <x v="2"/>
  </r>
  <r>
    <x v="2"/>
    <x v="0"/>
  </r>
  <r>
    <x v="0"/>
    <x v="1"/>
  </r>
  <r>
    <x v="4"/>
    <x v="1"/>
  </r>
  <r>
    <x v="1"/>
    <x v="1"/>
  </r>
  <r>
    <x v="0"/>
    <x v="2"/>
  </r>
  <r>
    <x v="2"/>
    <x v="0"/>
  </r>
  <r>
    <x v="3"/>
    <x v="0"/>
  </r>
  <r>
    <x v="2"/>
    <x v="0"/>
  </r>
  <r>
    <x v="0"/>
    <x v="1"/>
  </r>
  <r>
    <x v="3"/>
    <x v="0"/>
  </r>
  <r>
    <x v="1"/>
    <x v="0"/>
  </r>
  <r>
    <x v="4"/>
    <x v="0"/>
  </r>
  <r>
    <x v="1"/>
    <x v="0"/>
  </r>
  <r>
    <x v="0"/>
    <x v="0"/>
  </r>
  <r>
    <x v="1"/>
    <x v="0"/>
  </r>
  <r>
    <x v="0"/>
    <x v="0"/>
  </r>
  <r>
    <x v="1"/>
    <x v="1"/>
  </r>
  <r>
    <x v="1"/>
    <x v="1"/>
  </r>
  <r>
    <x v="3"/>
    <x v="0"/>
  </r>
  <r>
    <x v="1"/>
    <x v="2"/>
  </r>
  <r>
    <x v="0"/>
    <x v="1"/>
  </r>
  <r>
    <x v="3"/>
    <x v="1"/>
  </r>
  <r>
    <x v="0"/>
    <x v="1"/>
  </r>
  <r>
    <x v="2"/>
    <x v="1"/>
  </r>
  <r>
    <x v="3"/>
    <x v="1"/>
  </r>
  <r>
    <x v="1"/>
    <x v="0"/>
  </r>
  <r>
    <x v="1"/>
    <x v="0"/>
  </r>
  <r>
    <x v="0"/>
    <x v="1"/>
  </r>
  <r>
    <x v="1"/>
    <x v="1"/>
  </r>
  <r>
    <x v="0"/>
    <x v="0"/>
  </r>
  <r>
    <x v="3"/>
    <x v="0"/>
  </r>
  <r>
    <x v="3"/>
    <x v="1"/>
  </r>
  <r>
    <x v="2"/>
    <x v="1"/>
  </r>
  <r>
    <x v="0"/>
    <x v="1"/>
  </r>
  <r>
    <x v="4"/>
    <x v="2"/>
  </r>
  <r>
    <x v="0"/>
    <x v="2"/>
  </r>
  <r>
    <x v="1"/>
    <x v="2"/>
  </r>
  <r>
    <x v="0"/>
    <x v="0"/>
  </r>
  <r>
    <x v="1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5">
  <location ref="A3:B8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4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Parents Education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G10" firstHeaderRow="1" firstDataRow="2" firstDataCol="1"/>
  <pivotFields count="2">
    <pivotField axis="axisCol" showAll="0">
      <items count="6">
        <item x="1"/>
        <item x="4"/>
        <item x="3"/>
        <item x="0"/>
        <item x="2"/>
        <item t="default"/>
      </items>
    </pivotField>
    <pivotField axis="axisRow" dataField="1" showAll="0">
      <items count="6">
        <item x="4"/>
        <item x="1"/>
        <item x="0"/>
        <item x="3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rents Position" fld="1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9" firstHeaderRow="1" firstDataRow="1" firstDataCol="1"/>
  <pivotFields count="5">
    <pivotField dataField="1" showAll="0"/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ncome" fld="0" subtotal="average" baseField="3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F122" firstHeaderRow="1" firstDataRow="1" firstDataCol="1"/>
  <pivotFields count="2">
    <pivotField axis="axisRow" showAll="0">
      <items count="79">
        <item x="70"/>
        <item x="16"/>
        <item x="63"/>
        <item x="29"/>
        <item x="25"/>
        <item x="53"/>
        <item x="42"/>
        <item x="9"/>
        <item x="23"/>
        <item x="0"/>
        <item x="15"/>
        <item x="27"/>
        <item x="35"/>
        <item x="6"/>
        <item x="5"/>
        <item x="22"/>
        <item x="49"/>
        <item x="3"/>
        <item x="44"/>
        <item x="11"/>
        <item x="17"/>
        <item x="58"/>
        <item x="4"/>
        <item x="28"/>
        <item x="43"/>
        <item x="37"/>
        <item x="20"/>
        <item x="57"/>
        <item x="33"/>
        <item x="13"/>
        <item x="34"/>
        <item x="56"/>
        <item x="76"/>
        <item x="21"/>
        <item x="31"/>
        <item x="47"/>
        <item x="45"/>
        <item x="12"/>
        <item x="36"/>
        <item x="75"/>
        <item x="74"/>
        <item x="14"/>
        <item x="24"/>
        <item x="69"/>
        <item x="30"/>
        <item x="7"/>
        <item x="39"/>
        <item x="2"/>
        <item x="40"/>
        <item x="54"/>
        <item x="19"/>
        <item x="51"/>
        <item x="8"/>
        <item x="50"/>
        <item x="32"/>
        <item x="46"/>
        <item x="55"/>
        <item x="41"/>
        <item x="60"/>
        <item x="26"/>
        <item x="48"/>
        <item x="68"/>
        <item x="18"/>
        <item x="61"/>
        <item x="71"/>
        <item x="52"/>
        <item x="77"/>
        <item x="64"/>
        <item x="65"/>
        <item x="62"/>
        <item x="66"/>
        <item x="10"/>
        <item x="73"/>
        <item x="59"/>
        <item x="67"/>
        <item x="38"/>
        <item x="72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1"/>
    <field x="0"/>
  </rowFields>
  <rowItems count="120">
    <i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6"/>
    </i>
    <i r="1">
      <x v="37"/>
    </i>
    <i r="1">
      <x v="40"/>
    </i>
    <i r="1">
      <x v="41"/>
    </i>
    <i r="1">
      <x v="44"/>
    </i>
    <i r="1">
      <x v="45"/>
    </i>
    <i r="1">
      <x v="46"/>
    </i>
    <i r="1">
      <x v="52"/>
    </i>
    <i r="1">
      <x v="56"/>
    </i>
    <i r="1">
      <x v="58"/>
    </i>
    <i r="1">
      <x v="59"/>
    </i>
    <i r="1">
      <x v="62"/>
    </i>
    <i r="1">
      <x v="63"/>
    </i>
    <i r="1">
      <x v="66"/>
    </i>
    <i r="1">
      <x v="70"/>
    </i>
    <i r="1">
      <x v="72"/>
    </i>
    <i r="1">
      <x v="75"/>
    </i>
    <i r="1">
      <x v="76"/>
    </i>
    <i r="1">
      <x v="77"/>
    </i>
    <i>
      <x v="1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60"/>
    </i>
    <i r="1">
      <x v="61"/>
    </i>
    <i r="1">
      <x v="63"/>
    </i>
    <i r="1">
      <x v="64"/>
    </i>
    <i r="1">
      <x v="65"/>
    </i>
    <i r="1">
      <x v="68"/>
    </i>
    <i r="1">
      <x v="69"/>
    </i>
    <i r="1">
      <x v="71"/>
    </i>
    <i r="1">
      <x v="73"/>
    </i>
    <i r="1">
      <x v="77"/>
    </i>
    <i>
      <x v="2"/>
    </i>
    <i r="1">
      <x v="3"/>
    </i>
    <i r="1">
      <x v="9"/>
    </i>
    <i r="1">
      <x v="16"/>
    </i>
    <i r="1">
      <x v="18"/>
    </i>
    <i r="1">
      <x v="19"/>
    </i>
    <i r="1">
      <x v="20"/>
    </i>
    <i r="1">
      <x v="24"/>
    </i>
    <i r="1">
      <x v="28"/>
    </i>
    <i r="1">
      <x v="29"/>
    </i>
    <i r="1">
      <x v="30"/>
    </i>
    <i r="1">
      <x v="33"/>
    </i>
    <i r="1">
      <x v="35"/>
    </i>
    <i r="1">
      <x v="37"/>
    </i>
    <i r="1">
      <x v="42"/>
    </i>
    <i r="1">
      <x v="67"/>
    </i>
    <i r="1">
      <x v="69"/>
    </i>
    <i r="1">
      <x v="74"/>
    </i>
    <i r="1">
      <x v="7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6:E22" firstHeaderRow="1" firstDataRow="1" firstDataCol="1"/>
  <pivotFields count="2">
    <pivotField axis="axisRow" dataField="1" showAll="0">
      <items count="6">
        <item x="4"/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rents Posi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J7" firstHeaderRow="1" firstDataRow="2" firstDataCol="1"/>
  <pivotFields count="2">
    <pivotField axis="axisCol" dataField="1" showAll="0">
      <items count="6">
        <item x="4"/>
        <item x="1"/>
        <item x="0"/>
        <item x="3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rents Posi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6:G20" firstHeaderRow="1" firstDataRow="1" firstDataCol="1"/>
  <pivotFields count="2"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oc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zoomScale="160" workbookViewId="0"/>
  </sheetViews>
  <sheetFormatPr defaultColWidth="11.5703125" defaultRowHeight="15" x14ac:dyDescent="0.25"/>
  <cols>
    <col min="1" max="1" width="2.7109375" customWidth="1"/>
    <col min="2" max="2" width="16.28515625" customWidth="1"/>
    <col min="3" max="3" width="89.7109375" customWidth="1"/>
  </cols>
  <sheetData>
    <row r="2" spans="2:3" x14ac:dyDescent="0.25">
      <c r="B2" s="38" t="s">
        <v>0</v>
      </c>
      <c r="C2" s="39"/>
    </row>
    <row r="4" spans="2:3" x14ac:dyDescent="0.25">
      <c r="B4" s="4" t="s">
        <v>1</v>
      </c>
      <c r="C4" s="3" t="s">
        <v>3</v>
      </c>
    </row>
    <row r="5" spans="2:3" x14ac:dyDescent="0.25">
      <c r="B5" s="4" t="s">
        <v>2</v>
      </c>
      <c r="C5" s="3" t="s">
        <v>4</v>
      </c>
    </row>
    <row r="6" spans="2:3" x14ac:dyDescent="0.25">
      <c r="B6" s="4" t="s">
        <v>6</v>
      </c>
      <c r="C6" s="3" t="s">
        <v>5</v>
      </c>
    </row>
    <row r="7" spans="2:3" x14ac:dyDescent="0.25">
      <c r="B7" s="4" t="s">
        <v>7</v>
      </c>
      <c r="C7" s="3" t="s">
        <v>8</v>
      </c>
    </row>
    <row r="8" spans="2:3" x14ac:dyDescent="0.25">
      <c r="B8" s="4" t="s">
        <v>10</v>
      </c>
      <c r="C8" s="3" t="s">
        <v>9</v>
      </c>
    </row>
    <row r="9" spans="2:3" x14ac:dyDescent="0.25">
      <c r="B9" s="4" t="s">
        <v>12</v>
      </c>
      <c r="C9" s="3" t="s">
        <v>11</v>
      </c>
    </row>
    <row r="10" spans="2:3" x14ac:dyDescent="0.25">
      <c r="B10" s="4" t="s">
        <v>15</v>
      </c>
      <c r="C10" s="3" t="s">
        <v>14</v>
      </c>
    </row>
    <row r="11" spans="2:3" x14ac:dyDescent="0.25">
      <c r="B11" s="4" t="s">
        <v>16</v>
      </c>
      <c r="C11" s="3" t="s">
        <v>13</v>
      </c>
    </row>
  </sheetData>
  <mergeCells count="1">
    <mergeCell ref="B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opLeftCell="H25" workbookViewId="0">
      <selection activeCell="L39" sqref="L39"/>
    </sheetView>
  </sheetViews>
  <sheetFormatPr defaultRowHeight="15" x14ac:dyDescent="0.25"/>
  <cols>
    <col min="1" max="1" width="10.7109375" style="13"/>
    <col min="2" max="2" width="10.7109375" style="1" customWidth="1"/>
    <col min="6" max="6" width="13.140625" customWidth="1"/>
    <col min="7" max="7" width="16.28515625" bestFit="1" customWidth="1"/>
    <col min="8" max="8" width="18.5703125" bestFit="1" customWidth="1"/>
    <col min="9" max="9" width="7.42578125" bestFit="1" customWidth="1"/>
    <col min="10" max="10" width="7.140625" bestFit="1" customWidth="1"/>
    <col min="11" max="11" width="8" bestFit="1" customWidth="1"/>
    <col min="12" max="12" width="36.140625" bestFit="1" customWidth="1"/>
    <col min="13" max="13" width="12" bestFit="1" customWidth="1"/>
    <col min="14" max="14" width="7" bestFit="1" customWidth="1"/>
    <col min="15" max="17" width="12" bestFit="1" customWidth="1"/>
    <col min="18" max="22" width="5" customWidth="1"/>
    <col min="23" max="23" width="4" customWidth="1"/>
    <col min="24" max="30" width="5" customWidth="1"/>
    <col min="31" max="31" width="2" customWidth="1"/>
    <col min="32" max="36" width="5" customWidth="1"/>
    <col min="37" max="37" width="4" customWidth="1"/>
    <col min="38" max="43" width="5" customWidth="1"/>
    <col min="44" max="44" width="4" customWidth="1"/>
    <col min="45" max="54" width="5" customWidth="1"/>
    <col min="55" max="55" width="4" customWidth="1"/>
    <col min="56" max="59" width="5" customWidth="1"/>
    <col min="60" max="60" width="4" customWidth="1"/>
    <col min="61" max="70" width="5" customWidth="1"/>
    <col min="71" max="71" width="2" customWidth="1"/>
    <col min="72" max="72" width="11.28515625" customWidth="1"/>
    <col min="73" max="91" width="8.7109375" customWidth="1"/>
    <col min="92" max="92" width="11.7109375" bestFit="1" customWidth="1"/>
    <col min="93" max="110" width="9.5703125" bestFit="1" customWidth="1"/>
    <col min="111" max="111" width="12.5703125" bestFit="1" customWidth="1"/>
    <col min="112" max="112" width="11.28515625" bestFit="1" customWidth="1"/>
  </cols>
  <sheetData>
    <row r="1" spans="1:16" x14ac:dyDescent="0.25">
      <c r="I1" t="s">
        <v>74</v>
      </c>
      <c r="J1" t="s">
        <v>75</v>
      </c>
      <c r="K1" t="s">
        <v>76</v>
      </c>
    </row>
    <row r="2" spans="1:16" x14ac:dyDescent="0.25">
      <c r="A2" s="12" t="s">
        <v>6</v>
      </c>
      <c r="B2" s="10" t="s">
        <v>12</v>
      </c>
      <c r="F2" s="16" t="s">
        <v>36</v>
      </c>
      <c r="H2" t="s">
        <v>52</v>
      </c>
      <c r="I2">
        <f>AVERAGE(F4:F47)</f>
        <v>4.0438636363636373</v>
      </c>
      <c r="J2">
        <f>AVERAGE(F49:F102)</f>
        <v>4.032222222222221</v>
      </c>
      <c r="K2">
        <f>AVERAGE(F104:F121)</f>
        <v>4.0538888888888893</v>
      </c>
    </row>
    <row r="3" spans="1:16" x14ac:dyDescent="0.25">
      <c r="A3" s="5">
        <v>3.69</v>
      </c>
      <c r="B3" s="14" t="s">
        <v>22</v>
      </c>
      <c r="F3" s="1" t="s">
        <v>23</v>
      </c>
      <c r="H3" t="s">
        <v>73</v>
      </c>
      <c r="I3">
        <f>STDEV(F4:F47)</f>
        <v>0.382216399859233</v>
      </c>
      <c r="J3">
        <f>STDEV(F49:F102)</f>
        <v>0.34168653109918046</v>
      </c>
      <c r="K3">
        <f>STDEV(F104:F121)</f>
        <v>0.4073896658842503</v>
      </c>
    </row>
    <row r="4" spans="1:16" x14ac:dyDescent="0.25">
      <c r="A4" s="5">
        <v>5</v>
      </c>
      <c r="B4" s="14" t="s">
        <v>22</v>
      </c>
      <c r="F4" s="27">
        <v>3.6</v>
      </c>
    </row>
    <row r="5" spans="1:16" x14ac:dyDescent="0.25">
      <c r="A5" s="5">
        <v>4.16</v>
      </c>
      <c r="B5" s="14" t="s">
        <v>22</v>
      </c>
      <c r="F5" s="27">
        <v>3.61</v>
      </c>
    </row>
    <row r="6" spans="1:16" x14ac:dyDescent="0.25">
      <c r="A6" s="5">
        <v>3.77</v>
      </c>
      <c r="B6" s="14" t="s">
        <v>22</v>
      </c>
      <c r="F6" s="27">
        <v>3.63</v>
      </c>
    </row>
    <row r="7" spans="1:16" x14ac:dyDescent="0.25">
      <c r="A7" s="5">
        <v>3.83</v>
      </c>
      <c r="B7" s="14" t="s">
        <v>22</v>
      </c>
      <c r="F7" s="27">
        <v>3.65</v>
      </c>
      <c r="H7" s="31" t="s">
        <v>23</v>
      </c>
      <c r="I7" s="31" t="s">
        <v>22</v>
      </c>
      <c r="J7" s="31" t="s">
        <v>24</v>
      </c>
    </row>
    <row r="8" spans="1:16" x14ac:dyDescent="0.25">
      <c r="A8" s="5">
        <v>3.74</v>
      </c>
      <c r="B8" s="14" t="s">
        <v>22</v>
      </c>
      <c r="F8" s="27">
        <v>3.66</v>
      </c>
      <c r="H8" s="29">
        <v>3.6</v>
      </c>
      <c r="I8" s="29">
        <v>3.59</v>
      </c>
      <c r="J8" s="29">
        <v>3.62</v>
      </c>
    </row>
    <row r="9" spans="1:16" x14ac:dyDescent="0.25">
      <c r="A9" s="5">
        <v>3.73</v>
      </c>
      <c r="B9" s="14" t="s">
        <v>22</v>
      </c>
      <c r="F9" s="27">
        <v>3.68</v>
      </c>
      <c r="H9" s="29">
        <v>3.61</v>
      </c>
      <c r="I9" s="29">
        <v>3.6</v>
      </c>
      <c r="J9" s="29">
        <v>3.69</v>
      </c>
      <c r="L9" t="s">
        <v>128</v>
      </c>
    </row>
    <row r="10" spans="1:16" x14ac:dyDescent="0.25">
      <c r="A10" s="5">
        <v>4.12</v>
      </c>
      <c r="B10" s="14" t="s">
        <v>23</v>
      </c>
      <c r="F10" s="27">
        <v>3.7</v>
      </c>
      <c r="H10" s="29">
        <v>3.63</v>
      </c>
      <c r="I10" s="29">
        <v>3.63</v>
      </c>
      <c r="J10" s="29">
        <v>3.76</v>
      </c>
    </row>
    <row r="11" spans="1:16" ht="15.75" thickBot="1" x14ac:dyDescent="0.3">
      <c r="A11" s="5">
        <v>4.2300000000000004</v>
      </c>
      <c r="B11" s="14" t="s">
        <v>23</v>
      </c>
      <c r="F11" s="27">
        <v>3.71</v>
      </c>
      <c r="H11" s="29">
        <v>3.65</v>
      </c>
      <c r="I11" s="29">
        <v>3.65</v>
      </c>
      <c r="J11" s="29">
        <v>3.78</v>
      </c>
      <c r="L11" t="s">
        <v>129</v>
      </c>
    </row>
    <row r="12" spans="1:16" x14ac:dyDescent="0.25">
      <c r="A12" s="5">
        <v>5</v>
      </c>
      <c r="B12" s="14" t="s">
        <v>23</v>
      </c>
      <c r="F12" s="27">
        <v>3.72</v>
      </c>
      <c r="H12" s="29">
        <v>3.66</v>
      </c>
      <c r="I12" s="29">
        <v>3.66</v>
      </c>
      <c r="J12" s="29">
        <v>3.79</v>
      </c>
      <c r="L12" s="21" t="s">
        <v>130</v>
      </c>
      <c r="M12" s="21" t="s">
        <v>64</v>
      </c>
      <c r="N12" s="21" t="s">
        <v>63</v>
      </c>
      <c r="O12" s="21" t="s">
        <v>6</v>
      </c>
      <c r="P12" s="21" t="s">
        <v>131</v>
      </c>
    </row>
    <row r="13" spans="1:16" x14ac:dyDescent="0.25">
      <c r="A13" s="5">
        <v>3.67</v>
      </c>
      <c r="B13" s="14" t="s">
        <v>22</v>
      </c>
      <c r="F13" s="27">
        <v>3.75</v>
      </c>
      <c r="H13" s="29">
        <v>3.68</v>
      </c>
      <c r="I13" s="29">
        <v>3.67</v>
      </c>
      <c r="J13" s="29">
        <v>3.8</v>
      </c>
      <c r="L13" s="19" t="s">
        <v>23</v>
      </c>
      <c r="M13" s="19">
        <v>44</v>
      </c>
      <c r="N13" s="19">
        <v>177.93000000000004</v>
      </c>
      <c r="O13" s="19">
        <v>4.0438636363636373</v>
      </c>
      <c r="P13" s="19">
        <v>0.1460893763213531</v>
      </c>
    </row>
    <row r="14" spans="1:16" x14ac:dyDescent="0.25">
      <c r="A14" s="5">
        <v>4.7300000000000004</v>
      </c>
      <c r="B14" s="14" t="s">
        <v>22</v>
      </c>
      <c r="F14" s="27">
        <v>3.76</v>
      </c>
      <c r="H14" s="29">
        <v>3.7</v>
      </c>
      <c r="I14" s="29">
        <v>3.68</v>
      </c>
      <c r="J14" s="29">
        <v>3.85</v>
      </c>
      <c r="L14" s="19" t="s">
        <v>22</v>
      </c>
      <c r="M14" s="19">
        <v>54</v>
      </c>
      <c r="N14" s="19">
        <v>217.73999999999995</v>
      </c>
      <c r="O14" s="19">
        <v>4.032222222222221</v>
      </c>
      <c r="P14" s="19">
        <v>0.11674968553459122</v>
      </c>
    </row>
    <row r="15" spans="1:16" ht="15.75" thickBot="1" x14ac:dyDescent="0.3">
      <c r="A15" s="5">
        <v>5</v>
      </c>
      <c r="B15" s="14" t="s">
        <v>22</v>
      </c>
      <c r="F15" s="27">
        <v>3.77</v>
      </c>
      <c r="H15" s="29">
        <v>3.71</v>
      </c>
      <c r="I15" s="29">
        <v>3.69</v>
      </c>
      <c r="J15" s="29">
        <v>3.89</v>
      </c>
      <c r="L15" s="20" t="s">
        <v>24</v>
      </c>
      <c r="M15" s="20">
        <v>18</v>
      </c>
      <c r="N15" s="20">
        <v>72.970000000000013</v>
      </c>
      <c r="O15" s="20">
        <v>4.0538888888888893</v>
      </c>
      <c r="P15" s="20">
        <v>0.16596633986928108</v>
      </c>
    </row>
    <row r="16" spans="1:16" x14ac:dyDescent="0.25">
      <c r="A16" s="5">
        <v>3.79</v>
      </c>
      <c r="B16" s="14" t="s">
        <v>22</v>
      </c>
      <c r="F16" s="27">
        <v>3.78</v>
      </c>
      <c r="H16" s="29">
        <v>3.72</v>
      </c>
      <c r="I16" s="29">
        <v>3.7</v>
      </c>
      <c r="J16" s="29">
        <v>3.9</v>
      </c>
    </row>
    <row r="17" spans="1:18" x14ac:dyDescent="0.25">
      <c r="A17" s="5">
        <v>4</v>
      </c>
      <c r="B17" s="14" t="s">
        <v>24</v>
      </c>
      <c r="F17" s="27">
        <v>3.79</v>
      </c>
      <c r="H17" s="29">
        <v>3.75</v>
      </c>
      <c r="I17" s="29">
        <v>3.71</v>
      </c>
      <c r="J17" s="29">
        <v>3.91</v>
      </c>
    </row>
    <row r="18" spans="1:18" ht="15.75" thickBot="1" x14ac:dyDescent="0.3">
      <c r="A18" s="5">
        <v>3.9</v>
      </c>
      <c r="B18" s="14" t="s">
        <v>24</v>
      </c>
      <c r="F18" s="27">
        <v>3.8</v>
      </c>
      <c r="H18" s="29">
        <v>3.76</v>
      </c>
      <c r="I18" s="29">
        <v>3.72</v>
      </c>
      <c r="J18" s="29">
        <v>3.95</v>
      </c>
      <c r="L18" t="s">
        <v>132</v>
      </c>
    </row>
    <row r="19" spans="1:18" x14ac:dyDescent="0.25">
      <c r="A19" s="5">
        <v>3.69</v>
      </c>
      <c r="B19" s="14" t="s">
        <v>24</v>
      </c>
      <c r="F19" s="27">
        <v>3.84</v>
      </c>
      <c r="H19" s="29">
        <v>3.77</v>
      </c>
      <c r="I19" s="29">
        <v>3.73</v>
      </c>
      <c r="J19" s="29">
        <v>3.97</v>
      </c>
      <c r="L19" s="21" t="s">
        <v>133</v>
      </c>
      <c r="M19" s="21" t="s">
        <v>134</v>
      </c>
      <c r="N19" s="21" t="s">
        <v>135</v>
      </c>
      <c r="O19" s="21" t="s">
        <v>136</v>
      </c>
      <c r="P19" s="21" t="s">
        <v>137</v>
      </c>
      <c r="Q19" s="21" t="s">
        <v>138</v>
      </c>
      <c r="R19" s="21" t="s">
        <v>139</v>
      </c>
    </row>
    <row r="20" spans="1:18" x14ac:dyDescent="0.25">
      <c r="A20" s="5">
        <v>5</v>
      </c>
      <c r="B20" s="14" t="s">
        <v>23</v>
      </c>
      <c r="F20" s="27">
        <v>3.85</v>
      </c>
      <c r="H20" s="29">
        <v>3.78</v>
      </c>
      <c r="I20" s="29">
        <v>3.74</v>
      </c>
      <c r="J20" s="29">
        <v>4</v>
      </c>
      <c r="L20" s="19" t="s">
        <v>140</v>
      </c>
      <c r="M20" s="19">
        <v>7.3957070706995864E-3</v>
      </c>
      <c r="N20" s="19">
        <v>2</v>
      </c>
      <c r="O20" s="19">
        <v>3.6978535353497932E-3</v>
      </c>
      <c r="P20" s="19">
        <v>2.7327011456516809E-2</v>
      </c>
      <c r="Q20" s="19">
        <v>0.97304942163197761</v>
      </c>
      <c r="R20" s="19">
        <v>3.0765743091794007</v>
      </c>
    </row>
    <row r="21" spans="1:18" x14ac:dyDescent="0.25">
      <c r="A21" s="5">
        <v>4.0599999999999996</v>
      </c>
      <c r="B21" s="14" t="s">
        <v>23</v>
      </c>
      <c r="F21" s="27">
        <v>3.86</v>
      </c>
      <c r="H21" s="29">
        <v>3.79</v>
      </c>
      <c r="I21" s="29">
        <v>3.75</v>
      </c>
      <c r="J21" s="29">
        <v>4.07</v>
      </c>
      <c r="L21" s="19" t="s">
        <v>141</v>
      </c>
      <c r="M21" s="19">
        <v>15.291004292929298</v>
      </c>
      <c r="N21" s="19">
        <v>113</v>
      </c>
      <c r="O21" s="19">
        <v>0.13531862206132123</v>
      </c>
      <c r="P21" s="19"/>
      <c r="Q21" s="19"/>
      <c r="R21" s="19"/>
    </row>
    <row r="22" spans="1:18" x14ac:dyDescent="0.25">
      <c r="A22" s="5">
        <v>5</v>
      </c>
      <c r="B22" s="14" t="s">
        <v>22</v>
      </c>
      <c r="F22" s="27">
        <v>3.87</v>
      </c>
      <c r="H22" s="29">
        <v>3.8</v>
      </c>
      <c r="I22" s="29">
        <v>3.76</v>
      </c>
      <c r="J22" s="29">
        <v>4.5199999999999996</v>
      </c>
      <c r="L22" s="19"/>
      <c r="M22" s="19"/>
      <c r="N22" s="19"/>
      <c r="O22" s="19"/>
      <c r="P22" s="19"/>
      <c r="Q22" s="19"/>
      <c r="R22" s="19"/>
    </row>
    <row r="23" spans="1:18" ht="15.75" thickBot="1" x14ac:dyDescent="0.3">
      <c r="A23" s="5">
        <v>3.7</v>
      </c>
      <c r="B23" s="14" t="s">
        <v>22</v>
      </c>
      <c r="F23" s="27">
        <v>3.88</v>
      </c>
      <c r="H23" s="29">
        <v>3.84</v>
      </c>
      <c r="I23" s="29">
        <v>3.77</v>
      </c>
      <c r="J23" s="29">
        <v>4.6100000000000003</v>
      </c>
      <c r="L23" s="20" t="s">
        <v>51</v>
      </c>
      <c r="M23" s="20">
        <v>15.298399999999997</v>
      </c>
      <c r="N23" s="20">
        <v>115</v>
      </c>
      <c r="O23" s="20"/>
      <c r="P23" s="20"/>
      <c r="Q23" s="20"/>
      <c r="R23" s="20"/>
    </row>
    <row r="24" spans="1:18" x14ac:dyDescent="0.25">
      <c r="A24" s="5">
        <v>3.6</v>
      </c>
      <c r="B24" s="14" t="s">
        <v>22</v>
      </c>
      <c r="F24" s="27">
        <v>3.9</v>
      </c>
      <c r="H24" s="29">
        <v>3.85</v>
      </c>
      <c r="I24" s="29">
        <v>3.78</v>
      </c>
      <c r="J24" s="29">
        <v>4.8600000000000003</v>
      </c>
    </row>
    <row r="25" spans="1:18" x14ac:dyDescent="0.25">
      <c r="A25" s="5">
        <v>3.8</v>
      </c>
      <c r="B25" s="14" t="s">
        <v>22</v>
      </c>
      <c r="F25" s="27">
        <v>3.91</v>
      </c>
      <c r="H25" s="29">
        <v>3.86</v>
      </c>
      <c r="I25" s="29">
        <v>3.79</v>
      </c>
      <c r="J25" s="29">
        <v>5</v>
      </c>
    </row>
    <row r="26" spans="1:18" x14ac:dyDescent="0.25">
      <c r="A26" s="5">
        <v>5</v>
      </c>
      <c r="B26" s="14" t="s">
        <v>23</v>
      </c>
      <c r="F26" s="27">
        <v>3.93</v>
      </c>
      <c r="H26" s="29">
        <v>3.87</v>
      </c>
      <c r="I26" s="29">
        <v>3.8</v>
      </c>
      <c r="J26" s="30"/>
      <c r="L26" t="s">
        <v>142</v>
      </c>
      <c r="M26">
        <f>STDEV(A3:A202)</f>
        <v>0.49647031519450691</v>
      </c>
    </row>
    <row r="27" spans="1:18" x14ac:dyDescent="0.25">
      <c r="A27" s="5">
        <v>3.67</v>
      </c>
      <c r="B27" s="14" t="s">
        <v>22</v>
      </c>
      <c r="F27" s="27">
        <v>3.94</v>
      </c>
      <c r="H27" s="29">
        <v>3.88</v>
      </c>
      <c r="I27" s="29">
        <v>3.82</v>
      </c>
      <c r="J27" s="30"/>
      <c r="L27" t="s">
        <v>143</v>
      </c>
      <c r="M27">
        <f>STDEV(H8:H51)</f>
        <v>0.382216399859233</v>
      </c>
    </row>
    <row r="28" spans="1:18" x14ac:dyDescent="0.25">
      <c r="A28" s="5">
        <v>5</v>
      </c>
      <c r="B28" s="14" t="s">
        <v>23</v>
      </c>
      <c r="F28" s="27">
        <v>3.95</v>
      </c>
      <c r="H28" s="29">
        <v>3.9</v>
      </c>
      <c r="I28" s="29">
        <v>3.83</v>
      </c>
      <c r="J28" s="30"/>
      <c r="L28" t="s">
        <v>144</v>
      </c>
      <c r="M28">
        <f>STDEV(I8:I61)</f>
        <v>0.34168653109918046</v>
      </c>
    </row>
    <row r="29" spans="1:18" x14ac:dyDescent="0.25">
      <c r="A29" s="5">
        <v>4.42</v>
      </c>
      <c r="B29" s="14" t="s">
        <v>23</v>
      </c>
      <c r="F29" s="27">
        <v>3.98</v>
      </c>
      <c r="H29" s="29">
        <v>3.91</v>
      </c>
      <c r="I29" s="29">
        <v>3.84</v>
      </c>
      <c r="J29" s="30"/>
      <c r="L29" t="s">
        <v>145</v>
      </c>
      <c r="M29">
        <f>STDEV(J8:J25)</f>
        <v>0.4073896658842503</v>
      </c>
    </row>
    <row r="30" spans="1:18" x14ac:dyDescent="0.25">
      <c r="A30" s="5">
        <v>3.77</v>
      </c>
      <c r="B30" s="14" t="s">
        <v>23</v>
      </c>
      <c r="F30" s="27">
        <v>4</v>
      </c>
      <c r="H30" s="29">
        <v>3.93</v>
      </c>
      <c r="I30" s="29">
        <v>3.86</v>
      </c>
      <c r="J30" s="30"/>
      <c r="L30" t="s">
        <v>146</v>
      </c>
      <c r="M30">
        <f>STDEV(H8:J61)</f>
        <v>0.36473218286489512</v>
      </c>
    </row>
    <row r="31" spans="1:18" x14ac:dyDescent="0.25">
      <c r="A31" s="5">
        <v>4.2</v>
      </c>
      <c r="B31" s="14" t="s">
        <v>22</v>
      </c>
      <c r="F31" s="27">
        <v>4.05</v>
      </c>
      <c r="H31" s="29">
        <v>3.94</v>
      </c>
      <c r="I31" s="29">
        <v>3.87</v>
      </c>
      <c r="J31" s="30"/>
      <c r="L31" t="s">
        <v>147</v>
      </c>
      <c r="M31">
        <f>STDEV(H8:H51,J8:J25)</f>
        <v>0.38633534313585183</v>
      </c>
    </row>
    <row r="32" spans="1:18" x14ac:dyDescent="0.25">
      <c r="A32" s="5">
        <v>4</v>
      </c>
      <c r="B32" s="14" t="s">
        <v>23</v>
      </c>
      <c r="F32" s="27">
        <v>4.0599999999999996</v>
      </c>
      <c r="H32" s="29">
        <v>3.95</v>
      </c>
      <c r="I32" s="29">
        <v>3.88</v>
      </c>
      <c r="J32" s="30"/>
      <c r="L32" t="s">
        <v>148</v>
      </c>
      <c r="M32">
        <f>STDEV(I8:J61)</f>
        <v>0.35634092338324164</v>
      </c>
    </row>
    <row r="33" spans="1:13" x14ac:dyDescent="0.25">
      <c r="A33" s="5">
        <v>3.87</v>
      </c>
      <c r="B33" s="14" t="s">
        <v>22</v>
      </c>
      <c r="F33" s="27">
        <v>4.1100000000000003</v>
      </c>
      <c r="H33" s="29">
        <v>3.98</v>
      </c>
      <c r="I33" s="29">
        <v>3.89</v>
      </c>
      <c r="J33" s="30"/>
    </row>
    <row r="34" spans="1:13" x14ac:dyDescent="0.25">
      <c r="A34" s="5">
        <v>3.95</v>
      </c>
      <c r="B34" s="14" t="s">
        <v>23</v>
      </c>
      <c r="F34" s="27">
        <v>4.12</v>
      </c>
      <c r="H34" s="29">
        <v>4</v>
      </c>
      <c r="I34" s="29">
        <v>3.95</v>
      </c>
      <c r="J34" s="30"/>
    </row>
    <row r="35" spans="1:13" x14ac:dyDescent="0.25">
      <c r="A35" s="5">
        <v>3.75</v>
      </c>
      <c r="B35" s="14" t="s">
        <v>22</v>
      </c>
      <c r="F35" s="27">
        <v>4.1500000000000004</v>
      </c>
      <c r="H35" s="29">
        <v>4.05</v>
      </c>
      <c r="I35" s="29">
        <v>3.96</v>
      </c>
      <c r="J35" s="30"/>
      <c r="L35" s="32" t="s">
        <v>125</v>
      </c>
    </row>
    <row r="36" spans="1:13" x14ac:dyDescent="0.25">
      <c r="A36" s="5">
        <v>3.79</v>
      </c>
      <c r="B36" s="14" t="s">
        <v>22</v>
      </c>
      <c r="F36" s="27">
        <v>4.2300000000000004</v>
      </c>
      <c r="H36" s="29">
        <v>4.0599999999999996</v>
      </c>
      <c r="I36" s="29">
        <v>3.97</v>
      </c>
      <c r="J36" s="30"/>
      <c r="L36" s="33" t="s">
        <v>149</v>
      </c>
      <c r="M36">
        <f>AVERAGE(A3:A202)</f>
        <v>4.1692000000000018</v>
      </c>
    </row>
    <row r="37" spans="1:13" x14ac:dyDescent="0.25">
      <c r="A37" s="5">
        <v>3.68</v>
      </c>
      <c r="B37" s="14" t="s">
        <v>22</v>
      </c>
      <c r="F37" s="27">
        <v>4.3099999999999996</v>
      </c>
      <c r="H37" s="29">
        <v>4.1100000000000003</v>
      </c>
      <c r="I37" s="29">
        <v>3.98</v>
      </c>
      <c r="J37" s="30"/>
      <c r="L37" t="s">
        <v>125</v>
      </c>
      <c r="M37" s="28">
        <v>0.05</v>
      </c>
    </row>
    <row r="38" spans="1:13" x14ac:dyDescent="0.25">
      <c r="A38" s="5">
        <v>4.07</v>
      </c>
      <c r="B38" s="14" t="s">
        <v>24</v>
      </c>
      <c r="F38" s="27">
        <v>4.3499999999999996</v>
      </c>
      <c r="H38" s="29">
        <v>4.12</v>
      </c>
      <c r="I38" s="29">
        <v>4.01</v>
      </c>
      <c r="J38" s="30"/>
      <c r="L38" t="s">
        <v>126</v>
      </c>
      <c r="M38" s="34">
        <f>_xlfn.CONFIDENCE.NORM(1-M37,M26,200)</f>
        <v>2.2013686361527156E-3</v>
      </c>
    </row>
    <row r="39" spans="1:13" x14ac:dyDescent="0.25">
      <c r="A39" s="5">
        <v>3.63</v>
      </c>
      <c r="B39" s="14" t="s">
        <v>22</v>
      </c>
      <c r="F39" s="27">
        <v>4.3600000000000003</v>
      </c>
      <c r="H39" s="29">
        <v>4.1500000000000004</v>
      </c>
      <c r="I39" s="29">
        <v>4.0199999999999996</v>
      </c>
      <c r="J39" s="30"/>
      <c r="L39" t="s">
        <v>70</v>
      </c>
      <c r="M39">
        <f>M36-M38</f>
        <v>4.1669986313638487</v>
      </c>
    </row>
    <row r="40" spans="1:13" x14ac:dyDescent="0.25">
      <c r="A40" s="5">
        <v>4.3600000000000003</v>
      </c>
      <c r="B40" s="14" t="s">
        <v>23</v>
      </c>
      <c r="F40" s="27">
        <v>4.42</v>
      </c>
      <c r="H40" s="29">
        <v>4.2300000000000004</v>
      </c>
      <c r="I40" s="29">
        <v>4.0999999999999996</v>
      </c>
      <c r="J40" s="30"/>
      <c r="L40" t="s">
        <v>71</v>
      </c>
      <c r="M40">
        <f>M39+M38</f>
        <v>4.1692000000000018</v>
      </c>
    </row>
    <row r="41" spans="1:13" x14ac:dyDescent="0.25">
      <c r="A41" s="5">
        <v>3.71</v>
      </c>
      <c r="B41" s="14" t="s">
        <v>22</v>
      </c>
      <c r="F41" s="27">
        <v>4.43</v>
      </c>
      <c r="H41" s="29">
        <v>4.3099999999999996</v>
      </c>
      <c r="I41" s="29">
        <v>4.1500000000000004</v>
      </c>
      <c r="J41" s="30"/>
    </row>
    <row r="42" spans="1:13" x14ac:dyDescent="0.25">
      <c r="A42" s="5">
        <v>5</v>
      </c>
      <c r="B42" s="14" t="s">
        <v>22</v>
      </c>
      <c r="F42" s="27">
        <v>4.5</v>
      </c>
      <c r="H42" s="29">
        <v>4.3499999999999996</v>
      </c>
      <c r="I42" s="29">
        <v>4.16</v>
      </c>
      <c r="J42" s="30"/>
    </row>
    <row r="43" spans="1:13" x14ac:dyDescent="0.25">
      <c r="A43" s="5">
        <v>5</v>
      </c>
      <c r="B43" s="14" t="s">
        <v>22</v>
      </c>
      <c r="F43" s="27">
        <v>4.67</v>
      </c>
      <c r="H43" s="29">
        <v>4.3600000000000003</v>
      </c>
      <c r="I43" s="29">
        <v>4.17</v>
      </c>
      <c r="J43" s="30"/>
    </row>
    <row r="44" spans="1:13" x14ac:dyDescent="0.25">
      <c r="A44" s="5">
        <v>3.84</v>
      </c>
      <c r="B44" s="14" t="s">
        <v>22</v>
      </c>
      <c r="F44" s="27">
        <v>4.74</v>
      </c>
      <c r="H44" s="29">
        <v>4.42</v>
      </c>
      <c r="I44" s="29">
        <v>4.1900000000000004</v>
      </c>
      <c r="J44" s="30"/>
    </row>
    <row r="45" spans="1:13" x14ac:dyDescent="0.25">
      <c r="A45" s="5">
        <v>3.62</v>
      </c>
      <c r="B45" s="14" t="s">
        <v>24</v>
      </c>
      <c r="F45" s="27">
        <v>4.92</v>
      </c>
      <c r="H45" s="29">
        <v>4.43</v>
      </c>
      <c r="I45" s="29">
        <v>4.2</v>
      </c>
      <c r="J45" s="30"/>
    </row>
    <row r="46" spans="1:13" x14ac:dyDescent="0.25">
      <c r="A46" s="5">
        <v>4.1100000000000003</v>
      </c>
      <c r="B46" s="14" t="s">
        <v>23</v>
      </c>
      <c r="F46" s="27">
        <v>4.99</v>
      </c>
      <c r="H46" s="29">
        <v>4.5</v>
      </c>
      <c r="I46" s="29">
        <v>4.21</v>
      </c>
      <c r="J46" s="30"/>
    </row>
    <row r="47" spans="1:13" x14ac:dyDescent="0.25">
      <c r="A47" s="5">
        <v>3.96</v>
      </c>
      <c r="B47" s="14" t="s">
        <v>22</v>
      </c>
      <c r="F47" s="27">
        <v>5</v>
      </c>
      <c r="H47" s="29">
        <v>4.67</v>
      </c>
      <c r="I47" s="29">
        <v>4.25</v>
      </c>
      <c r="J47" s="30"/>
    </row>
    <row r="48" spans="1:13" x14ac:dyDescent="0.25">
      <c r="A48" s="5">
        <v>4.2699999999999996</v>
      </c>
      <c r="B48" s="14" t="s">
        <v>22</v>
      </c>
      <c r="F48" s="1" t="s">
        <v>22</v>
      </c>
      <c r="H48" s="29">
        <v>4.74</v>
      </c>
      <c r="I48" s="29">
        <v>4.2699999999999996</v>
      </c>
      <c r="J48" s="30"/>
    </row>
    <row r="49" spans="1:10" x14ac:dyDescent="0.25">
      <c r="A49" s="5">
        <v>5</v>
      </c>
      <c r="B49" s="14" t="s">
        <v>22</v>
      </c>
      <c r="F49" s="27">
        <v>3.59</v>
      </c>
      <c r="H49" s="29">
        <v>4.92</v>
      </c>
      <c r="I49" s="29">
        <v>4.29</v>
      </c>
      <c r="J49" s="30"/>
    </row>
    <row r="50" spans="1:10" x14ac:dyDescent="0.25">
      <c r="A50" s="5">
        <v>3.89</v>
      </c>
      <c r="B50" s="14" t="s">
        <v>22</v>
      </c>
      <c r="F50" s="27">
        <v>3.6</v>
      </c>
      <c r="H50" s="29">
        <v>4.99</v>
      </c>
      <c r="I50" s="29">
        <v>4.3099999999999996</v>
      </c>
      <c r="J50" s="30"/>
    </row>
    <row r="51" spans="1:10" x14ac:dyDescent="0.25">
      <c r="A51" s="5">
        <v>3.91</v>
      </c>
      <c r="B51" s="14" t="s">
        <v>24</v>
      </c>
      <c r="F51" s="27">
        <v>3.63</v>
      </c>
      <c r="H51" s="29">
        <v>5</v>
      </c>
      <c r="I51" s="29">
        <v>4.32</v>
      </c>
      <c r="J51" s="30"/>
    </row>
    <row r="52" spans="1:10" x14ac:dyDescent="0.25">
      <c r="A52" s="5">
        <v>3.95</v>
      </c>
      <c r="B52" s="14" t="s">
        <v>24</v>
      </c>
      <c r="F52" s="27">
        <v>3.65</v>
      </c>
      <c r="H52" s="30"/>
      <c r="I52" s="29">
        <v>4.38</v>
      </c>
      <c r="J52" s="30"/>
    </row>
    <row r="53" spans="1:10" x14ac:dyDescent="0.25">
      <c r="A53" s="5">
        <v>3.72</v>
      </c>
      <c r="B53" s="14" t="s">
        <v>23</v>
      </c>
      <c r="F53" s="27">
        <v>3.66</v>
      </c>
      <c r="H53" s="30"/>
      <c r="I53" s="29">
        <v>4.4000000000000004</v>
      </c>
      <c r="J53" s="30"/>
    </row>
    <row r="54" spans="1:10" x14ac:dyDescent="0.25">
      <c r="A54" s="5">
        <v>3.68</v>
      </c>
      <c r="B54" s="14" t="s">
        <v>23</v>
      </c>
      <c r="F54" s="27">
        <v>3.67</v>
      </c>
      <c r="H54" s="30"/>
      <c r="I54" s="29">
        <v>4.43</v>
      </c>
      <c r="J54" s="30"/>
    </row>
    <row r="55" spans="1:10" x14ac:dyDescent="0.25">
      <c r="A55" s="5">
        <v>5</v>
      </c>
      <c r="B55" s="14" t="s">
        <v>22</v>
      </c>
      <c r="F55" s="27">
        <v>3.68</v>
      </c>
      <c r="H55" s="30"/>
      <c r="I55" s="29">
        <v>4.45</v>
      </c>
      <c r="J55" s="30"/>
    </row>
    <row r="56" spans="1:10" x14ac:dyDescent="0.25">
      <c r="A56" s="5">
        <v>4.01</v>
      </c>
      <c r="B56" s="14" t="s">
        <v>22</v>
      </c>
      <c r="F56" s="27">
        <v>3.69</v>
      </c>
      <c r="H56" s="30"/>
      <c r="I56" s="29">
        <v>4.4800000000000004</v>
      </c>
      <c r="J56" s="30"/>
    </row>
    <row r="57" spans="1:10" x14ac:dyDescent="0.25">
      <c r="A57" s="5">
        <v>3.86</v>
      </c>
      <c r="B57" s="14" t="s">
        <v>23</v>
      </c>
      <c r="F57" s="27">
        <v>3.7</v>
      </c>
      <c r="H57" s="30"/>
      <c r="I57" s="29">
        <v>4.55</v>
      </c>
      <c r="J57" s="30"/>
    </row>
    <row r="58" spans="1:10" x14ac:dyDescent="0.25">
      <c r="A58" s="5">
        <v>5</v>
      </c>
      <c r="B58" s="14" t="s">
        <v>23</v>
      </c>
      <c r="F58" s="27">
        <v>3.71</v>
      </c>
      <c r="H58" s="30"/>
      <c r="I58" s="29">
        <v>4.6100000000000003</v>
      </c>
      <c r="J58" s="30"/>
    </row>
    <row r="59" spans="1:10" x14ac:dyDescent="0.25">
      <c r="A59" s="5">
        <v>5</v>
      </c>
      <c r="B59" s="14" t="s">
        <v>22</v>
      </c>
      <c r="F59" s="27">
        <v>3.72</v>
      </c>
      <c r="H59" s="30"/>
      <c r="I59" s="29">
        <v>4.7300000000000004</v>
      </c>
      <c r="J59" s="30"/>
    </row>
    <row r="60" spans="1:10" x14ac:dyDescent="0.25">
      <c r="A60" s="5">
        <v>4.92</v>
      </c>
      <c r="B60" s="14" t="s">
        <v>23</v>
      </c>
      <c r="F60" s="27">
        <v>3.73</v>
      </c>
      <c r="H60" s="30"/>
      <c r="I60" s="29">
        <v>4.79</v>
      </c>
      <c r="J60" s="30"/>
    </row>
    <row r="61" spans="1:10" x14ac:dyDescent="0.25">
      <c r="A61" s="5">
        <v>5</v>
      </c>
      <c r="B61" s="14" t="s">
        <v>23</v>
      </c>
      <c r="F61" s="27">
        <v>3.74</v>
      </c>
      <c r="H61" s="30"/>
      <c r="I61" s="29">
        <v>5</v>
      </c>
      <c r="J61" s="30"/>
    </row>
    <row r="62" spans="1:10" x14ac:dyDescent="0.25">
      <c r="A62" s="5">
        <v>3.71</v>
      </c>
      <c r="B62" s="14" t="s">
        <v>22</v>
      </c>
      <c r="F62" s="27">
        <v>3.75</v>
      </c>
    </row>
    <row r="63" spans="1:10" x14ac:dyDescent="0.25">
      <c r="A63" s="5">
        <v>3.6</v>
      </c>
      <c r="B63" s="14" t="s">
        <v>23</v>
      </c>
      <c r="F63" s="27">
        <v>3.76</v>
      </c>
    </row>
    <row r="64" spans="1:10" x14ac:dyDescent="0.25">
      <c r="A64" s="5">
        <v>4.1500000000000004</v>
      </c>
      <c r="B64" s="14" t="s">
        <v>22</v>
      </c>
      <c r="F64" s="27">
        <v>3.77</v>
      </c>
    </row>
    <row r="65" spans="1:6" x14ac:dyDescent="0.25">
      <c r="A65" s="5">
        <v>5</v>
      </c>
      <c r="B65" s="14" t="s">
        <v>23</v>
      </c>
      <c r="F65" s="27">
        <v>3.78</v>
      </c>
    </row>
    <row r="66" spans="1:6" x14ac:dyDescent="0.25">
      <c r="A66" s="5">
        <v>4.17</v>
      </c>
      <c r="B66" s="14" t="s">
        <v>22</v>
      </c>
      <c r="F66" s="27">
        <v>3.79</v>
      </c>
    </row>
    <row r="67" spans="1:6" x14ac:dyDescent="0.25">
      <c r="A67" s="5">
        <v>5</v>
      </c>
      <c r="B67" s="14" t="s">
        <v>22</v>
      </c>
      <c r="F67" s="27">
        <v>3.8</v>
      </c>
    </row>
    <row r="68" spans="1:6" x14ac:dyDescent="0.25">
      <c r="A68" s="5">
        <v>4.32</v>
      </c>
      <c r="B68" s="14" t="s">
        <v>22</v>
      </c>
      <c r="F68" s="27">
        <v>3.82</v>
      </c>
    </row>
    <row r="69" spans="1:6" x14ac:dyDescent="0.25">
      <c r="A69" s="5">
        <v>3.66</v>
      </c>
      <c r="B69" s="14" t="s">
        <v>22</v>
      </c>
      <c r="F69" s="27">
        <v>3.83</v>
      </c>
    </row>
    <row r="70" spans="1:6" x14ac:dyDescent="0.25">
      <c r="A70" s="5">
        <v>3.87</v>
      </c>
      <c r="B70" s="14" t="s">
        <v>22</v>
      </c>
      <c r="F70" s="27">
        <v>3.84</v>
      </c>
    </row>
    <row r="71" spans="1:6" x14ac:dyDescent="0.25">
      <c r="A71" s="5">
        <v>3.96</v>
      </c>
      <c r="B71" s="14" t="s">
        <v>22</v>
      </c>
      <c r="F71" s="27">
        <v>3.86</v>
      </c>
    </row>
    <row r="72" spans="1:6" x14ac:dyDescent="0.25">
      <c r="A72" s="5">
        <v>3.74</v>
      </c>
      <c r="B72" s="14" t="s">
        <v>22</v>
      </c>
      <c r="F72" s="27">
        <v>3.87</v>
      </c>
    </row>
    <row r="73" spans="1:6" x14ac:dyDescent="0.25">
      <c r="A73" s="5">
        <v>3.85</v>
      </c>
      <c r="B73" s="14" t="s">
        <v>23</v>
      </c>
      <c r="F73" s="27">
        <v>3.88</v>
      </c>
    </row>
    <row r="74" spans="1:6" x14ac:dyDescent="0.25">
      <c r="A74" s="5">
        <v>3.78</v>
      </c>
      <c r="B74" s="14" t="s">
        <v>24</v>
      </c>
      <c r="F74" s="27">
        <v>3.89</v>
      </c>
    </row>
    <row r="75" spans="1:6" x14ac:dyDescent="0.25">
      <c r="A75" s="5">
        <v>3.98</v>
      </c>
      <c r="B75" s="14" t="s">
        <v>22</v>
      </c>
      <c r="F75" s="27">
        <v>3.95</v>
      </c>
    </row>
    <row r="76" spans="1:6" x14ac:dyDescent="0.25">
      <c r="A76" s="5">
        <v>3.87</v>
      </c>
      <c r="B76" s="14" t="s">
        <v>23</v>
      </c>
      <c r="F76" s="27">
        <v>3.96</v>
      </c>
    </row>
    <row r="77" spans="1:6" x14ac:dyDescent="0.25">
      <c r="A77" s="5">
        <v>5</v>
      </c>
      <c r="B77" s="14" t="s">
        <v>24</v>
      </c>
      <c r="F77" s="27">
        <v>3.97</v>
      </c>
    </row>
    <row r="78" spans="1:6" x14ac:dyDescent="0.25">
      <c r="A78" s="5">
        <v>4.29</v>
      </c>
      <c r="B78" s="14" t="s">
        <v>22</v>
      </c>
      <c r="F78" s="27">
        <v>3.98</v>
      </c>
    </row>
    <row r="79" spans="1:6" x14ac:dyDescent="0.25">
      <c r="A79" s="5">
        <v>3.8</v>
      </c>
      <c r="B79" s="14" t="s">
        <v>24</v>
      </c>
      <c r="F79" s="27">
        <v>4.01</v>
      </c>
    </row>
    <row r="80" spans="1:6" x14ac:dyDescent="0.25">
      <c r="A80" s="5">
        <v>5</v>
      </c>
      <c r="B80" s="14" t="s">
        <v>22</v>
      </c>
      <c r="F80" s="27">
        <v>4.0199999999999996</v>
      </c>
    </row>
    <row r="81" spans="1:6" x14ac:dyDescent="0.25">
      <c r="A81" s="5">
        <v>3.97</v>
      </c>
      <c r="B81" s="14" t="s">
        <v>22</v>
      </c>
      <c r="F81" s="27">
        <v>4.0999999999999996</v>
      </c>
    </row>
    <row r="82" spans="1:6" x14ac:dyDescent="0.25">
      <c r="A82" s="5">
        <v>3.69</v>
      </c>
      <c r="B82" s="14" t="s">
        <v>22</v>
      </c>
      <c r="F82" s="27">
        <v>4.1500000000000004</v>
      </c>
    </row>
    <row r="83" spans="1:6" x14ac:dyDescent="0.25">
      <c r="A83" s="5">
        <v>5</v>
      </c>
      <c r="B83" s="14" t="s">
        <v>23</v>
      </c>
      <c r="F83" s="27">
        <v>4.16</v>
      </c>
    </row>
    <row r="84" spans="1:6" x14ac:dyDescent="0.25">
      <c r="A84" s="5">
        <v>3.7</v>
      </c>
      <c r="B84" s="14" t="s">
        <v>22</v>
      </c>
      <c r="F84" s="27">
        <v>4.17</v>
      </c>
    </row>
    <row r="85" spans="1:6" x14ac:dyDescent="0.25">
      <c r="A85" s="5">
        <v>4.38</v>
      </c>
      <c r="B85" s="14" t="s">
        <v>22</v>
      </c>
      <c r="F85" s="27">
        <v>4.1900000000000004</v>
      </c>
    </row>
    <row r="86" spans="1:6" x14ac:dyDescent="0.25">
      <c r="A86" s="5">
        <v>5</v>
      </c>
      <c r="B86" s="14" t="s">
        <v>22</v>
      </c>
      <c r="F86" s="27">
        <v>4.2</v>
      </c>
    </row>
    <row r="87" spans="1:6" x14ac:dyDescent="0.25">
      <c r="A87" s="5">
        <v>4.1500000000000004</v>
      </c>
      <c r="B87" s="14" t="s">
        <v>23</v>
      </c>
      <c r="F87" s="27">
        <v>4.21</v>
      </c>
    </row>
    <row r="88" spans="1:6" x14ac:dyDescent="0.25">
      <c r="A88" s="5">
        <v>3.76</v>
      </c>
      <c r="B88" s="14" t="s">
        <v>22</v>
      </c>
      <c r="F88" s="27">
        <v>4.25</v>
      </c>
    </row>
    <row r="89" spans="1:6" x14ac:dyDescent="0.25">
      <c r="A89" s="5">
        <v>4.25</v>
      </c>
      <c r="B89" s="14" t="s">
        <v>22</v>
      </c>
      <c r="F89" s="27">
        <v>4.2699999999999996</v>
      </c>
    </row>
    <row r="90" spans="1:6" x14ac:dyDescent="0.25">
      <c r="A90" s="5">
        <v>3.78</v>
      </c>
      <c r="B90" s="14" t="s">
        <v>23</v>
      </c>
      <c r="F90" s="27">
        <v>4.29</v>
      </c>
    </row>
    <row r="91" spans="1:6" x14ac:dyDescent="0.25">
      <c r="A91" s="5">
        <v>5</v>
      </c>
      <c r="B91" s="14" t="s">
        <v>22</v>
      </c>
      <c r="F91" s="27">
        <v>4.3099999999999996</v>
      </c>
    </row>
    <row r="92" spans="1:6" x14ac:dyDescent="0.25">
      <c r="A92" s="5">
        <v>3.83</v>
      </c>
      <c r="B92" s="14" t="s">
        <v>22</v>
      </c>
      <c r="F92" s="27">
        <v>4.32</v>
      </c>
    </row>
    <row r="93" spans="1:6" x14ac:dyDescent="0.25">
      <c r="A93" s="5">
        <v>4.21</v>
      </c>
      <c r="B93" s="14" t="s">
        <v>22</v>
      </c>
      <c r="F93" s="27">
        <v>4.38</v>
      </c>
    </row>
    <row r="94" spans="1:6" x14ac:dyDescent="0.25">
      <c r="A94" s="5">
        <v>3.79</v>
      </c>
      <c r="B94" s="14" t="s">
        <v>23</v>
      </c>
      <c r="F94" s="27">
        <v>4.4000000000000004</v>
      </c>
    </row>
    <row r="95" spans="1:6" x14ac:dyDescent="0.25">
      <c r="A95" s="5">
        <v>4.4800000000000004</v>
      </c>
      <c r="B95" s="14" t="s">
        <v>22</v>
      </c>
      <c r="F95" s="27">
        <v>4.43</v>
      </c>
    </row>
    <row r="96" spans="1:6" x14ac:dyDescent="0.25">
      <c r="A96" s="5">
        <v>3.85</v>
      </c>
      <c r="B96" s="14" t="s">
        <v>24</v>
      </c>
      <c r="F96" s="27">
        <v>4.45</v>
      </c>
    </row>
    <row r="97" spans="1:6" x14ac:dyDescent="0.25">
      <c r="A97" s="5">
        <v>3.91</v>
      </c>
      <c r="B97" s="14" t="s">
        <v>23</v>
      </c>
      <c r="F97" s="27">
        <v>4.4800000000000004</v>
      </c>
    </row>
    <row r="98" spans="1:6" x14ac:dyDescent="0.25">
      <c r="A98" s="5">
        <v>3.65</v>
      </c>
      <c r="B98" s="14" t="s">
        <v>23</v>
      </c>
      <c r="F98" s="27">
        <v>4.55</v>
      </c>
    </row>
    <row r="99" spans="1:6" x14ac:dyDescent="0.25">
      <c r="A99" s="5">
        <v>3.72</v>
      </c>
      <c r="B99" s="14" t="s">
        <v>22</v>
      </c>
      <c r="F99" s="27">
        <v>4.6100000000000003</v>
      </c>
    </row>
    <row r="100" spans="1:6" x14ac:dyDescent="0.25">
      <c r="A100" s="5">
        <v>3.79</v>
      </c>
      <c r="B100" s="14" t="s">
        <v>22</v>
      </c>
      <c r="F100" s="27">
        <v>4.7300000000000004</v>
      </c>
    </row>
    <row r="101" spans="1:6" x14ac:dyDescent="0.25">
      <c r="A101" s="5">
        <v>3.73</v>
      </c>
      <c r="B101" s="14" t="s">
        <v>22</v>
      </c>
      <c r="F101" s="27">
        <v>4.79</v>
      </c>
    </row>
    <row r="102" spans="1:6" x14ac:dyDescent="0.25">
      <c r="A102" s="5">
        <v>4.1900000000000004</v>
      </c>
      <c r="B102" s="14" t="s">
        <v>22</v>
      </c>
      <c r="F102" s="27">
        <v>5</v>
      </c>
    </row>
    <row r="103" spans="1:6" x14ac:dyDescent="0.25">
      <c r="A103" s="5">
        <v>3.74</v>
      </c>
      <c r="B103" s="14" t="s">
        <v>22</v>
      </c>
      <c r="F103" s="1" t="s">
        <v>24</v>
      </c>
    </row>
    <row r="104" spans="1:6" x14ac:dyDescent="0.25">
      <c r="A104" s="5">
        <v>3.63</v>
      </c>
      <c r="B104" s="14" t="s">
        <v>23</v>
      </c>
      <c r="F104" s="27">
        <v>3.62</v>
      </c>
    </row>
    <row r="105" spans="1:6" x14ac:dyDescent="0.25">
      <c r="A105" s="5">
        <v>3.7</v>
      </c>
      <c r="B105" s="14" t="s">
        <v>23</v>
      </c>
      <c r="F105" s="27">
        <v>3.69</v>
      </c>
    </row>
    <row r="106" spans="1:6" x14ac:dyDescent="0.25">
      <c r="A106" s="5">
        <v>3.76</v>
      </c>
      <c r="B106" s="14" t="s">
        <v>22</v>
      </c>
      <c r="F106" s="27">
        <v>3.76</v>
      </c>
    </row>
    <row r="107" spans="1:6" x14ac:dyDescent="0.25">
      <c r="A107" s="5">
        <v>3.86</v>
      </c>
      <c r="B107" s="14" t="s">
        <v>22</v>
      </c>
      <c r="F107" s="27">
        <v>3.78</v>
      </c>
    </row>
    <row r="108" spans="1:6" x14ac:dyDescent="0.25">
      <c r="A108" s="5">
        <v>5</v>
      </c>
      <c r="B108" s="14" t="s">
        <v>23</v>
      </c>
      <c r="F108" s="27">
        <v>3.79</v>
      </c>
    </row>
    <row r="109" spans="1:6" x14ac:dyDescent="0.25">
      <c r="A109" s="5">
        <v>5</v>
      </c>
      <c r="B109" s="14" t="s">
        <v>22</v>
      </c>
      <c r="F109" s="27">
        <v>3.8</v>
      </c>
    </row>
    <row r="110" spans="1:6" x14ac:dyDescent="0.25">
      <c r="A110" s="5">
        <v>5</v>
      </c>
      <c r="B110" s="14" t="s">
        <v>22</v>
      </c>
      <c r="F110" s="27">
        <v>3.85</v>
      </c>
    </row>
    <row r="111" spans="1:6" x14ac:dyDescent="0.25">
      <c r="A111" s="5">
        <v>3.74</v>
      </c>
      <c r="B111" s="14" t="s">
        <v>22</v>
      </c>
      <c r="F111" s="27">
        <v>3.89</v>
      </c>
    </row>
    <row r="112" spans="1:6" x14ac:dyDescent="0.25">
      <c r="A112" s="5">
        <v>3.8</v>
      </c>
      <c r="B112" s="14" t="s">
        <v>22</v>
      </c>
      <c r="F112" s="27">
        <v>3.9</v>
      </c>
    </row>
    <row r="113" spans="1:6" x14ac:dyDescent="0.25">
      <c r="A113" s="5">
        <v>5</v>
      </c>
      <c r="B113" s="14" t="s">
        <v>23</v>
      </c>
      <c r="F113" s="27">
        <v>3.91</v>
      </c>
    </row>
    <row r="114" spans="1:6" x14ac:dyDescent="0.25">
      <c r="A114" s="5">
        <v>3.65</v>
      </c>
      <c r="B114" s="14" t="s">
        <v>22</v>
      </c>
      <c r="F114" s="27">
        <v>3.95</v>
      </c>
    </row>
    <row r="115" spans="1:6" x14ac:dyDescent="0.25">
      <c r="A115" s="5">
        <v>5</v>
      </c>
      <c r="B115" s="14" t="s">
        <v>23</v>
      </c>
      <c r="F115" s="27">
        <v>3.97</v>
      </c>
    </row>
    <row r="116" spans="1:6" x14ac:dyDescent="0.25">
      <c r="A116" s="5">
        <v>4.0599999999999996</v>
      </c>
      <c r="B116" s="14" t="s">
        <v>23</v>
      </c>
      <c r="F116" s="27">
        <v>4</v>
      </c>
    </row>
    <row r="117" spans="1:6" x14ac:dyDescent="0.25">
      <c r="A117" s="5">
        <v>3.89</v>
      </c>
      <c r="B117" s="14" t="s">
        <v>22</v>
      </c>
      <c r="F117" s="27">
        <v>4.07</v>
      </c>
    </row>
    <row r="118" spans="1:6" x14ac:dyDescent="0.25">
      <c r="A118" s="5">
        <v>5</v>
      </c>
      <c r="B118" s="14" t="s">
        <v>23</v>
      </c>
      <c r="F118" s="27">
        <v>4.5199999999999996</v>
      </c>
    </row>
    <row r="119" spans="1:6" x14ac:dyDescent="0.25">
      <c r="A119" s="5">
        <v>4.3099999999999996</v>
      </c>
      <c r="B119" s="14" t="s">
        <v>23</v>
      </c>
      <c r="F119" s="27">
        <v>4.6100000000000003</v>
      </c>
    </row>
    <row r="120" spans="1:6" x14ac:dyDescent="0.25">
      <c r="A120" s="5">
        <v>3.78</v>
      </c>
      <c r="B120" s="14" t="s">
        <v>22</v>
      </c>
      <c r="F120" s="27">
        <v>4.8600000000000003</v>
      </c>
    </row>
    <row r="121" spans="1:6" x14ac:dyDescent="0.25">
      <c r="A121" s="5">
        <v>3.93</v>
      </c>
      <c r="B121" s="14" t="s">
        <v>23</v>
      </c>
      <c r="F121" s="27">
        <v>5</v>
      </c>
    </row>
    <row r="122" spans="1:6" x14ac:dyDescent="0.25">
      <c r="A122" s="5">
        <v>3.75</v>
      </c>
      <c r="B122" s="14" t="s">
        <v>22</v>
      </c>
      <c r="F122" s="1" t="s">
        <v>37</v>
      </c>
    </row>
    <row r="123" spans="1:6" x14ac:dyDescent="0.25">
      <c r="A123" s="5">
        <v>3.97</v>
      </c>
      <c r="B123" s="14" t="s">
        <v>24</v>
      </c>
    </row>
    <row r="124" spans="1:6" x14ac:dyDescent="0.25">
      <c r="A124" s="5">
        <v>3.84</v>
      </c>
      <c r="B124" s="14" t="s">
        <v>22</v>
      </c>
    </row>
    <row r="125" spans="1:6" x14ac:dyDescent="0.25">
      <c r="A125" s="5">
        <v>3.88</v>
      </c>
      <c r="B125" s="14" t="s">
        <v>22</v>
      </c>
    </row>
    <row r="126" spans="1:6" x14ac:dyDescent="0.25">
      <c r="A126" s="5">
        <v>3.71</v>
      </c>
      <c r="B126" s="14" t="s">
        <v>22</v>
      </c>
    </row>
    <row r="127" spans="1:6" x14ac:dyDescent="0.25">
      <c r="A127" s="5">
        <v>3.74</v>
      </c>
      <c r="B127" s="14" t="s">
        <v>22</v>
      </c>
    </row>
    <row r="128" spans="1:6" x14ac:dyDescent="0.25">
      <c r="A128" s="5">
        <v>3.82</v>
      </c>
      <c r="B128" s="14" t="s">
        <v>22</v>
      </c>
    </row>
    <row r="129" spans="1:2" x14ac:dyDescent="0.25">
      <c r="A129" s="5">
        <v>4.3099999999999996</v>
      </c>
      <c r="B129" s="14" t="s">
        <v>22</v>
      </c>
    </row>
    <row r="130" spans="1:2" x14ac:dyDescent="0.25">
      <c r="A130" s="5">
        <v>5</v>
      </c>
      <c r="B130" s="14" t="s">
        <v>22</v>
      </c>
    </row>
    <row r="131" spans="1:2" x14ac:dyDescent="0.25">
      <c r="A131" s="5">
        <v>3.71</v>
      </c>
      <c r="B131" s="14" t="s">
        <v>23</v>
      </c>
    </row>
    <row r="132" spans="1:2" x14ac:dyDescent="0.25">
      <c r="A132" s="5">
        <v>5</v>
      </c>
      <c r="B132" s="14" t="s">
        <v>23</v>
      </c>
    </row>
    <row r="133" spans="1:2" x14ac:dyDescent="0.25">
      <c r="A133" s="5">
        <v>4.79</v>
      </c>
      <c r="B133" s="14" t="s">
        <v>22</v>
      </c>
    </row>
    <row r="134" spans="1:2" x14ac:dyDescent="0.25">
      <c r="A134" s="5">
        <v>3.83</v>
      </c>
      <c r="B134" s="14" t="s">
        <v>22</v>
      </c>
    </row>
    <row r="135" spans="1:2" x14ac:dyDescent="0.25">
      <c r="A135" s="5">
        <v>4.3499999999999996</v>
      </c>
      <c r="B135" s="14" t="s">
        <v>23</v>
      </c>
    </row>
    <row r="136" spans="1:2" x14ac:dyDescent="0.25">
      <c r="A136" s="5">
        <v>3.9</v>
      </c>
      <c r="B136" s="14" t="s">
        <v>23</v>
      </c>
    </row>
    <row r="137" spans="1:2" x14ac:dyDescent="0.25">
      <c r="A137" s="5">
        <v>3.73</v>
      </c>
      <c r="B137" s="14" t="s">
        <v>22</v>
      </c>
    </row>
    <row r="138" spans="1:2" x14ac:dyDescent="0.25">
      <c r="A138" s="5">
        <v>3.84</v>
      </c>
      <c r="B138" s="14" t="s">
        <v>23</v>
      </c>
    </row>
    <row r="139" spans="1:2" x14ac:dyDescent="0.25">
      <c r="A139" s="5">
        <v>3.95</v>
      </c>
      <c r="B139" s="14" t="s">
        <v>22</v>
      </c>
    </row>
    <row r="140" spans="1:2" x14ac:dyDescent="0.25">
      <c r="A140" s="5">
        <v>5</v>
      </c>
      <c r="B140" s="14" t="s">
        <v>24</v>
      </c>
    </row>
    <row r="141" spans="1:2" x14ac:dyDescent="0.25">
      <c r="A141" s="5">
        <v>4.1900000000000004</v>
      </c>
      <c r="B141" s="14" t="s">
        <v>22</v>
      </c>
    </row>
    <row r="142" spans="1:2" x14ac:dyDescent="0.25">
      <c r="A142" s="5">
        <v>3.98</v>
      </c>
      <c r="B142" s="14" t="s">
        <v>23</v>
      </c>
    </row>
    <row r="143" spans="1:2" x14ac:dyDescent="0.25">
      <c r="A143" s="5">
        <v>4.43</v>
      </c>
      <c r="B143" s="14" t="s">
        <v>23</v>
      </c>
    </row>
    <row r="144" spans="1:2" x14ac:dyDescent="0.25">
      <c r="A144" s="5">
        <v>3.6</v>
      </c>
      <c r="B144" s="14" t="s">
        <v>22</v>
      </c>
    </row>
    <row r="145" spans="1:2" x14ac:dyDescent="0.25">
      <c r="A145" s="5">
        <v>3.82</v>
      </c>
      <c r="B145" s="14" t="s">
        <v>22</v>
      </c>
    </row>
    <row r="146" spans="1:2" x14ac:dyDescent="0.25">
      <c r="A146" s="5">
        <v>4.3099999999999996</v>
      </c>
      <c r="B146" s="14" t="s">
        <v>22</v>
      </c>
    </row>
    <row r="147" spans="1:2" x14ac:dyDescent="0.25">
      <c r="A147" s="5">
        <v>5</v>
      </c>
      <c r="B147" s="14" t="s">
        <v>22</v>
      </c>
    </row>
    <row r="148" spans="1:2" x14ac:dyDescent="0.25">
      <c r="A148" s="5">
        <v>3.96</v>
      </c>
      <c r="B148" s="14" t="s">
        <v>22</v>
      </c>
    </row>
    <row r="149" spans="1:2" x14ac:dyDescent="0.25">
      <c r="A149" s="5">
        <v>3.86</v>
      </c>
      <c r="B149" s="14" t="s">
        <v>23</v>
      </c>
    </row>
    <row r="150" spans="1:2" x14ac:dyDescent="0.25">
      <c r="A150" s="5">
        <v>4.6100000000000003</v>
      </c>
      <c r="B150" s="14" t="s">
        <v>22</v>
      </c>
    </row>
    <row r="151" spans="1:2" x14ac:dyDescent="0.25">
      <c r="A151" s="5">
        <v>5</v>
      </c>
      <c r="B151" s="14" t="s">
        <v>23</v>
      </c>
    </row>
    <row r="152" spans="1:2" x14ac:dyDescent="0.25">
      <c r="A152" s="5">
        <v>3.61</v>
      </c>
      <c r="B152" s="14" t="s">
        <v>23</v>
      </c>
    </row>
    <row r="153" spans="1:2" x14ac:dyDescent="0.25">
      <c r="A153" s="5">
        <v>4.5199999999999996</v>
      </c>
      <c r="B153" s="14" t="s">
        <v>24</v>
      </c>
    </row>
    <row r="154" spans="1:2" x14ac:dyDescent="0.25">
      <c r="A154" s="5">
        <v>3.74</v>
      </c>
      <c r="B154" s="14" t="s">
        <v>22</v>
      </c>
    </row>
    <row r="155" spans="1:2" x14ac:dyDescent="0.25">
      <c r="A155" s="5">
        <v>3.85</v>
      </c>
      <c r="B155" s="14" t="s">
        <v>24</v>
      </c>
    </row>
    <row r="156" spans="1:2" x14ac:dyDescent="0.25">
      <c r="A156" s="5">
        <v>4.55</v>
      </c>
      <c r="B156" s="14" t="s">
        <v>22</v>
      </c>
    </row>
    <row r="157" spans="1:2" x14ac:dyDescent="0.25">
      <c r="A157" s="5">
        <v>3.86</v>
      </c>
      <c r="B157" s="14" t="s">
        <v>22</v>
      </c>
    </row>
    <row r="158" spans="1:2" x14ac:dyDescent="0.25">
      <c r="A158" s="5">
        <v>4</v>
      </c>
      <c r="B158" s="14" t="s">
        <v>23</v>
      </c>
    </row>
    <row r="159" spans="1:2" x14ac:dyDescent="0.25">
      <c r="A159" s="5">
        <v>3.98</v>
      </c>
      <c r="B159" s="14" t="s">
        <v>23</v>
      </c>
    </row>
    <row r="160" spans="1:2" x14ac:dyDescent="0.25">
      <c r="A160" s="5">
        <v>4.43</v>
      </c>
      <c r="B160" s="14" t="s">
        <v>22</v>
      </c>
    </row>
    <row r="161" spans="1:2" x14ac:dyDescent="0.25">
      <c r="A161" s="5">
        <v>3.96</v>
      </c>
      <c r="B161" s="14" t="s">
        <v>22</v>
      </c>
    </row>
    <row r="162" spans="1:2" x14ac:dyDescent="0.25">
      <c r="A162" s="5">
        <v>3.78</v>
      </c>
      <c r="B162" s="14" t="s">
        <v>24</v>
      </c>
    </row>
    <row r="163" spans="1:2" x14ac:dyDescent="0.25">
      <c r="A163" s="5">
        <v>3.77</v>
      </c>
      <c r="B163" s="14" t="s">
        <v>22</v>
      </c>
    </row>
    <row r="164" spans="1:2" x14ac:dyDescent="0.25">
      <c r="A164" s="5">
        <v>3.95</v>
      </c>
      <c r="B164" s="14" t="s">
        <v>23</v>
      </c>
    </row>
    <row r="165" spans="1:2" x14ac:dyDescent="0.25">
      <c r="A165" s="5">
        <v>3.75</v>
      </c>
      <c r="B165" s="14" t="s">
        <v>23</v>
      </c>
    </row>
    <row r="166" spans="1:2" x14ac:dyDescent="0.25">
      <c r="A166" s="5">
        <v>4.67</v>
      </c>
      <c r="B166" s="14" t="s">
        <v>23</v>
      </c>
    </row>
    <row r="167" spans="1:2" x14ac:dyDescent="0.25">
      <c r="A167" s="5">
        <v>4.8600000000000003</v>
      </c>
      <c r="B167" s="14" t="s">
        <v>24</v>
      </c>
    </row>
    <row r="168" spans="1:2" x14ac:dyDescent="0.25">
      <c r="A168" s="5">
        <v>4.4000000000000004</v>
      </c>
      <c r="B168" s="14" t="s">
        <v>22</v>
      </c>
    </row>
    <row r="169" spans="1:2" x14ac:dyDescent="0.25">
      <c r="A169" s="5">
        <v>5</v>
      </c>
      <c r="B169" s="14" t="s">
        <v>22</v>
      </c>
    </row>
    <row r="170" spans="1:2" x14ac:dyDescent="0.25">
      <c r="A170" s="5">
        <v>5</v>
      </c>
      <c r="B170" s="14" t="s">
        <v>22</v>
      </c>
    </row>
    <row r="171" spans="1:2" x14ac:dyDescent="0.25">
      <c r="A171" s="5">
        <v>5</v>
      </c>
      <c r="B171" s="14" t="s">
        <v>23</v>
      </c>
    </row>
    <row r="172" spans="1:2" x14ac:dyDescent="0.25">
      <c r="A172" s="5">
        <v>4.0999999999999996</v>
      </c>
      <c r="B172" s="14" t="s">
        <v>22</v>
      </c>
    </row>
    <row r="173" spans="1:2" x14ac:dyDescent="0.25">
      <c r="A173" s="5">
        <v>5</v>
      </c>
      <c r="B173" s="14" t="s">
        <v>22</v>
      </c>
    </row>
    <row r="174" spans="1:2" x14ac:dyDescent="0.25">
      <c r="A174" s="5">
        <v>3.59</v>
      </c>
      <c r="B174" s="14" t="s">
        <v>22</v>
      </c>
    </row>
    <row r="175" spans="1:2" x14ac:dyDescent="0.25">
      <c r="A175" s="5">
        <v>4.45</v>
      </c>
      <c r="B175" s="14" t="s">
        <v>22</v>
      </c>
    </row>
    <row r="176" spans="1:2" x14ac:dyDescent="0.25">
      <c r="A176" s="5">
        <v>3.96</v>
      </c>
      <c r="B176" s="14" t="s">
        <v>22</v>
      </c>
    </row>
    <row r="177" spans="1:2" x14ac:dyDescent="0.25">
      <c r="A177" s="5">
        <v>3.65</v>
      </c>
      <c r="B177" s="14" t="s">
        <v>22</v>
      </c>
    </row>
    <row r="178" spans="1:2" x14ac:dyDescent="0.25">
      <c r="A178" s="5">
        <v>3.8</v>
      </c>
      <c r="B178" s="14" t="s">
        <v>22</v>
      </c>
    </row>
    <row r="179" spans="1:2" x14ac:dyDescent="0.25">
      <c r="A179" s="5">
        <v>4.99</v>
      </c>
      <c r="B179" s="14" t="s">
        <v>23</v>
      </c>
    </row>
    <row r="180" spans="1:2" x14ac:dyDescent="0.25">
      <c r="A180" s="5">
        <v>3.6</v>
      </c>
      <c r="B180" s="14" t="s">
        <v>23</v>
      </c>
    </row>
    <row r="181" spans="1:2" x14ac:dyDescent="0.25">
      <c r="A181" s="5">
        <v>4.1500000000000004</v>
      </c>
      <c r="B181" s="14" t="s">
        <v>22</v>
      </c>
    </row>
    <row r="182" spans="1:2" x14ac:dyDescent="0.25">
      <c r="A182" s="5">
        <v>3.89</v>
      </c>
      <c r="B182" s="14" t="s">
        <v>24</v>
      </c>
    </row>
    <row r="183" spans="1:2" x14ac:dyDescent="0.25">
      <c r="A183" s="5">
        <v>5</v>
      </c>
      <c r="B183" s="14" t="s">
        <v>23</v>
      </c>
    </row>
    <row r="184" spans="1:2" x14ac:dyDescent="0.25">
      <c r="A184" s="5">
        <v>3.95</v>
      </c>
      <c r="B184" s="14" t="s">
        <v>23</v>
      </c>
    </row>
    <row r="185" spans="1:2" x14ac:dyDescent="0.25">
      <c r="A185" s="5">
        <v>3.8</v>
      </c>
      <c r="B185" s="14" t="s">
        <v>23</v>
      </c>
    </row>
    <row r="186" spans="1:2" x14ac:dyDescent="0.25">
      <c r="A186" s="5">
        <v>4.74</v>
      </c>
      <c r="B186" s="14" t="s">
        <v>23</v>
      </c>
    </row>
    <row r="187" spans="1:2" x14ac:dyDescent="0.25">
      <c r="A187" s="5">
        <v>3.71</v>
      </c>
      <c r="B187" s="14" t="s">
        <v>23</v>
      </c>
    </row>
    <row r="188" spans="1:2" x14ac:dyDescent="0.25">
      <c r="A188" s="5">
        <v>5</v>
      </c>
      <c r="B188" s="14" t="s">
        <v>22</v>
      </c>
    </row>
    <row r="189" spans="1:2" x14ac:dyDescent="0.25">
      <c r="A189" s="5">
        <v>5</v>
      </c>
      <c r="B189" s="14" t="s">
        <v>22</v>
      </c>
    </row>
    <row r="190" spans="1:2" x14ac:dyDescent="0.25">
      <c r="A190" s="5">
        <v>3.66</v>
      </c>
      <c r="B190" s="14" t="s">
        <v>23</v>
      </c>
    </row>
    <row r="191" spans="1:2" x14ac:dyDescent="0.25">
      <c r="A191" s="5">
        <v>4.05</v>
      </c>
      <c r="B191" s="14" t="s">
        <v>23</v>
      </c>
    </row>
    <row r="192" spans="1:2" x14ac:dyDescent="0.25">
      <c r="A192" s="5">
        <v>4.0199999999999996</v>
      </c>
      <c r="B192" s="14" t="s">
        <v>22</v>
      </c>
    </row>
    <row r="193" spans="1:2" x14ac:dyDescent="0.25">
      <c r="A193" s="5">
        <v>3.86</v>
      </c>
      <c r="B193" s="14" t="s">
        <v>22</v>
      </c>
    </row>
    <row r="194" spans="1:2" x14ac:dyDescent="0.25">
      <c r="A194" s="5">
        <v>3.76</v>
      </c>
      <c r="B194" s="14" t="s">
        <v>23</v>
      </c>
    </row>
    <row r="195" spans="1:2" x14ac:dyDescent="0.25">
      <c r="A195" s="5">
        <v>3.94</v>
      </c>
      <c r="B195" s="14" t="s">
        <v>23</v>
      </c>
    </row>
    <row r="196" spans="1:2" x14ac:dyDescent="0.25">
      <c r="A196" s="5">
        <v>4.5</v>
      </c>
      <c r="B196" s="14" t="s">
        <v>23</v>
      </c>
    </row>
    <row r="197" spans="1:2" x14ac:dyDescent="0.25">
      <c r="A197" s="5">
        <v>3.79</v>
      </c>
      <c r="B197" s="14" t="s">
        <v>24</v>
      </c>
    </row>
    <row r="198" spans="1:2" x14ac:dyDescent="0.25">
      <c r="A198" s="5">
        <v>4.6100000000000003</v>
      </c>
      <c r="B198" s="14" t="s">
        <v>24</v>
      </c>
    </row>
    <row r="199" spans="1:2" x14ac:dyDescent="0.25">
      <c r="A199" s="5">
        <v>3.76</v>
      </c>
      <c r="B199" s="14" t="s">
        <v>24</v>
      </c>
    </row>
    <row r="200" spans="1:2" x14ac:dyDescent="0.25">
      <c r="A200" s="5">
        <v>5</v>
      </c>
      <c r="B200" s="14" t="s">
        <v>22</v>
      </c>
    </row>
    <row r="201" spans="1:2" x14ac:dyDescent="0.25">
      <c r="A201" s="5">
        <v>3.82</v>
      </c>
      <c r="B201" s="14" t="s">
        <v>22</v>
      </c>
    </row>
    <row r="202" spans="1:2" x14ac:dyDescent="0.25">
      <c r="A202" s="5">
        <v>3.88</v>
      </c>
      <c r="B202" s="14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topLeftCell="C13" workbookViewId="0">
      <selection activeCell="G24" sqref="G24:I26"/>
    </sheetView>
  </sheetViews>
  <sheetFormatPr defaultRowHeight="15" x14ac:dyDescent="0.25"/>
  <cols>
    <col min="1" max="1" width="14.7109375" style="1" customWidth="1"/>
    <col min="2" max="2" width="10.7109375" style="1" customWidth="1"/>
    <col min="4" max="4" width="15.5703125" customWidth="1"/>
    <col min="5" max="5" width="23.85546875" customWidth="1"/>
    <col min="6" max="6" width="16.5703125" bestFit="1" customWidth="1"/>
    <col min="7" max="7" width="23.85546875" bestFit="1" customWidth="1"/>
    <col min="8" max="8" width="24.140625" bestFit="1" customWidth="1"/>
    <col min="9" max="9" width="14.85546875" bestFit="1" customWidth="1"/>
    <col min="10" max="10" width="11.28515625" bestFit="1" customWidth="1"/>
    <col min="11" max="11" width="7.7109375" customWidth="1"/>
    <col min="12" max="12" width="15" bestFit="1" customWidth="1"/>
    <col min="13" max="13" width="10.5703125" bestFit="1" customWidth="1"/>
    <col min="14" max="14" width="6.85546875" customWidth="1"/>
    <col min="15" max="15" width="7.7109375" customWidth="1"/>
    <col min="16" max="16" width="13.7109375" bestFit="1" customWidth="1"/>
    <col min="17" max="17" width="17.42578125" bestFit="1" customWidth="1"/>
    <col min="18" max="18" width="6.85546875" customWidth="1"/>
    <col min="19" max="19" width="7.7109375" customWidth="1"/>
    <col min="20" max="20" width="20.5703125" bestFit="1" customWidth="1"/>
    <col min="21" max="21" width="16.7109375" bestFit="1" customWidth="1"/>
    <col min="22" max="22" width="6.85546875" customWidth="1"/>
    <col min="23" max="23" width="7.7109375" customWidth="1"/>
    <col min="24" max="24" width="19.85546875" bestFit="1" customWidth="1"/>
    <col min="25" max="25" width="11.28515625" bestFit="1" customWidth="1"/>
  </cols>
  <sheetData>
    <row r="2" spans="1:10" x14ac:dyDescent="0.25">
      <c r="A2" s="11" t="s">
        <v>16</v>
      </c>
      <c r="B2" s="10" t="s">
        <v>12</v>
      </c>
      <c r="D2" s="16" t="s">
        <v>39</v>
      </c>
      <c r="E2" s="16" t="s">
        <v>38</v>
      </c>
    </row>
    <row r="3" spans="1:10" x14ac:dyDescent="0.25">
      <c r="A3" s="14" t="s">
        <v>30</v>
      </c>
      <c r="B3" s="14" t="s">
        <v>22</v>
      </c>
      <c r="D3" s="16" t="s">
        <v>36</v>
      </c>
      <c r="E3" t="s">
        <v>33</v>
      </c>
      <c r="F3" t="s">
        <v>34</v>
      </c>
      <c r="G3" t="s">
        <v>30</v>
      </c>
      <c r="H3" t="s">
        <v>32</v>
      </c>
      <c r="I3" t="s">
        <v>31</v>
      </c>
      <c r="J3" t="s">
        <v>37</v>
      </c>
    </row>
    <row r="4" spans="1:10" x14ac:dyDescent="0.25">
      <c r="A4" s="14" t="s">
        <v>30</v>
      </c>
      <c r="B4" s="14" t="s">
        <v>22</v>
      </c>
      <c r="D4" s="1" t="s">
        <v>23</v>
      </c>
      <c r="E4" s="17">
        <v>3</v>
      </c>
      <c r="F4" s="17">
        <v>30</v>
      </c>
      <c r="G4" s="17">
        <v>16</v>
      </c>
      <c r="H4" s="17">
        <v>13</v>
      </c>
      <c r="I4" s="17">
        <v>5</v>
      </c>
      <c r="J4" s="17">
        <v>67</v>
      </c>
    </row>
    <row r="5" spans="1:10" x14ac:dyDescent="0.25">
      <c r="A5" s="14" t="s">
        <v>34</v>
      </c>
      <c r="B5" s="14" t="s">
        <v>22</v>
      </c>
      <c r="D5" s="1" t="s">
        <v>22</v>
      </c>
      <c r="E5" s="17">
        <v>1</v>
      </c>
      <c r="F5" s="17">
        <v>50</v>
      </c>
      <c r="G5" s="17">
        <v>30</v>
      </c>
      <c r="H5" s="17">
        <v>18</v>
      </c>
      <c r="I5" s="17">
        <v>13</v>
      </c>
      <c r="J5" s="17">
        <v>112</v>
      </c>
    </row>
    <row r="6" spans="1:10" x14ac:dyDescent="0.25">
      <c r="A6" s="14" t="s">
        <v>34</v>
      </c>
      <c r="B6" s="14" t="s">
        <v>22</v>
      </c>
      <c r="D6" s="1" t="s">
        <v>24</v>
      </c>
      <c r="E6" s="17">
        <v>1</v>
      </c>
      <c r="F6" s="17">
        <v>8</v>
      </c>
      <c r="G6" s="17">
        <v>10</v>
      </c>
      <c r="H6" s="17">
        <v>1</v>
      </c>
      <c r="I6" s="17">
        <v>1</v>
      </c>
      <c r="J6" s="17">
        <v>21</v>
      </c>
    </row>
    <row r="7" spans="1:10" x14ac:dyDescent="0.25">
      <c r="A7" s="14" t="s">
        <v>31</v>
      </c>
      <c r="B7" s="14" t="s">
        <v>22</v>
      </c>
      <c r="D7" s="1" t="s">
        <v>37</v>
      </c>
      <c r="E7" s="17">
        <v>5</v>
      </c>
      <c r="F7" s="17">
        <v>88</v>
      </c>
      <c r="G7" s="17">
        <v>56</v>
      </c>
      <c r="H7" s="17">
        <v>32</v>
      </c>
      <c r="I7" s="17">
        <v>19</v>
      </c>
      <c r="J7" s="17">
        <v>200</v>
      </c>
    </row>
    <row r="8" spans="1:10" x14ac:dyDescent="0.25">
      <c r="A8" s="14" t="s">
        <v>32</v>
      </c>
      <c r="B8" s="14" t="s">
        <v>22</v>
      </c>
    </row>
    <row r="9" spans="1:10" x14ac:dyDescent="0.25">
      <c r="A9" s="14" t="s">
        <v>32</v>
      </c>
      <c r="B9" s="14" t="s">
        <v>22</v>
      </c>
      <c r="D9" s="1" t="s">
        <v>150</v>
      </c>
    </row>
    <row r="10" spans="1:10" x14ac:dyDescent="0.25">
      <c r="A10" s="14" t="s">
        <v>33</v>
      </c>
      <c r="B10" s="14" t="s">
        <v>23</v>
      </c>
      <c r="E10" s="35" t="s">
        <v>33</v>
      </c>
      <c r="F10" s="35" t="s">
        <v>34</v>
      </c>
      <c r="G10" s="35" t="s">
        <v>30</v>
      </c>
      <c r="H10" s="35" t="s">
        <v>32</v>
      </c>
      <c r="I10" s="35" t="s">
        <v>31</v>
      </c>
      <c r="J10" s="35" t="s">
        <v>37</v>
      </c>
    </row>
    <row r="11" spans="1:10" x14ac:dyDescent="0.25">
      <c r="A11" s="14" t="s">
        <v>32</v>
      </c>
      <c r="B11" s="14" t="s">
        <v>23</v>
      </c>
      <c r="D11" s="1" t="s">
        <v>23</v>
      </c>
      <c r="E11" s="36">
        <f>GETPIVOTDATA("Parents Position",$D$2,"Parents Position","CEO","Location","abroad")/GETPIVOTDATA("Parents Position",$D$2,"Parents Position","CEO")</f>
        <v>0.6</v>
      </c>
      <c r="F11" s="36">
        <f>GETPIVOTDATA("Parents Position",$D$2,"Parents Position","employee","Location","abroad")/GETPIVOTDATA("Parents Position",$D$2,"Parents Position","employee")</f>
        <v>0.34090909090909088</v>
      </c>
      <c r="G11" s="36">
        <f>GETPIVOTDATA("Parents Position",$D$2,"Parents Position","manager","Location","abroad")/GETPIVOTDATA("Parents Position",$D$2,"Parents Position","manager")</f>
        <v>0.2857142857142857</v>
      </c>
      <c r="H11" s="36">
        <f>GETPIVOTDATA("Parents Position",$D$2,"Parents Position","middle manager","Location","abroad")/GETPIVOTDATA("Parents Position",$D$2,"Parents Position","middle manager")</f>
        <v>0.40625</v>
      </c>
      <c r="I11" s="36">
        <f>GETPIVOTDATA("Parents Position",$D$2,"Parents Position","senior manager","Location","abroad")/GETPIVOTDATA("Parents Position",$D$2,"Parents Position","senior manager")</f>
        <v>0.26315789473684209</v>
      </c>
      <c r="J11" s="36">
        <f>GETPIVOTDATA("Parents Position",$D$2,"Location","abroad")/GETPIVOTDATA("Parents Position",$D$2)</f>
        <v>0.33500000000000002</v>
      </c>
    </row>
    <row r="12" spans="1:10" x14ac:dyDescent="0.25">
      <c r="A12" s="14" t="s">
        <v>34</v>
      </c>
      <c r="B12" s="14" t="s">
        <v>23</v>
      </c>
      <c r="D12" s="1" t="s">
        <v>22</v>
      </c>
      <c r="E12" s="36">
        <f>GETPIVOTDATA("Parents Position",$D$2,"Parents Position","CEO","Location","captial")/GETPIVOTDATA("Parents Position",$D$2,"Parents Position","CEO")</f>
        <v>0.2</v>
      </c>
      <c r="F12" s="36">
        <f>GETPIVOTDATA("Parents Position",$D$2,"Parents Position","employee","Location","captial")/GETPIVOTDATA("Parents Position",$D$2,"Parents Position","employee")</f>
        <v>0.56818181818181823</v>
      </c>
      <c r="G12" s="36">
        <f>GETPIVOTDATA("Parents Position",$D$2,"Parents Position","manager","Location","captial")/GETPIVOTDATA("Parents Position",$D$2,"Parents Position","manager")</f>
        <v>0.5357142857142857</v>
      </c>
      <c r="H12" s="36">
        <f>GETPIVOTDATA("Parents Position",$D$2,"Parents Position","middle manager","Location","captial")/GETPIVOTDATA("Parents Position",$D$2,"Parents Position","middle manager")</f>
        <v>0.5625</v>
      </c>
      <c r="I12" s="36">
        <f>GETPIVOTDATA("Parents Position",$D$2,"Parents Position","senior manager","Location","captial")/GETPIVOTDATA("Parents Position",$D$2,"Parents Position","senior manager")</f>
        <v>0.68421052631578949</v>
      </c>
      <c r="J12" s="36">
        <f>GETPIVOTDATA("Parents Position",$D$2,"Location","captial")/GETPIVOTDATA("Parents Position",$D$2)</f>
        <v>0.56000000000000005</v>
      </c>
    </row>
    <row r="13" spans="1:10" x14ac:dyDescent="0.25">
      <c r="A13" s="14" t="s">
        <v>30</v>
      </c>
      <c r="B13" s="14" t="s">
        <v>22</v>
      </c>
      <c r="D13" s="1" t="s">
        <v>24</v>
      </c>
      <c r="E13" s="36">
        <f>GETPIVOTDATA("Parents Position",$D$2,"Parents Position","CEO","Location","country")/GETPIVOTDATA("Parents Position",$D$2,"Parents Position","CEO")</f>
        <v>0.2</v>
      </c>
      <c r="F13" s="36">
        <f>GETPIVOTDATA("Parents Position",$D$2,"Parents Position","employee","Location","country")/GETPIVOTDATA("Parents Position",$D$2,"Parents Position","employee")</f>
        <v>9.0909090909090912E-2</v>
      </c>
      <c r="G13" s="36">
        <f>GETPIVOTDATA("Parents Position",$D$2,"Parents Position","manager","Location","country")/GETPIVOTDATA("Parents Position",$D$2,"Parents Position","manager")</f>
        <v>0.17857142857142858</v>
      </c>
      <c r="H13" s="36">
        <f>GETPIVOTDATA("Parents Position",$D$2,"Parents Position","middle manager","Location","country")/GETPIVOTDATA("Parents Position",$D$2,"Parents Position","middle manager")</f>
        <v>3.125E-2</v>
      </c>
      <c r="I13" s="36">
        <f>GETPIVOTDATA("Parents Position",$D$2,"Parents Position","senior manager","Location","country")/GETPIVOTDATA("Parents Position",$D$2,"Parents Position","senior manager")</f>
        <v>5.2631578947368418E-2</v>
      </c>
      <c r="J13" s="36">
        <f>GETPIVOTDATA("Parents Position",$D$2,"Location","country")/GETPIVOTDATA("Parents Position",$D$2)</f>
        <v>0.105</v>
      </c>
    </row>
    <row r="14" spans="1:10" x14ac:dyDescent="0.25">
      <c r="A14" s="14" t="s">
        <v>34</v>
      </c>
      <c r="B14" s="14" t="s">
        <v>22</v>
      </c>
    </row>
    <row r="15" spans="1:10" x14ac:dyDescent="0.25">
      <c r="A15" s="14" t="s">
        <v>31</v>
      </c>
      <c r="B15" s="14" t="s">
        <v>22</v>
      </c>
    </row>
    <row r="16" spans="1:10" x14ac:dyDescent="0.25">
      <c r="A16" s="14" t="s">
        <v>34</v>
      </c>
      <c r="B16" s="14" t="s">
        <v>22</v>
      </c>
      <c r="D16" s="16" t="s">
        <v>36</v>
      </c>
      <c r="E16" t="s">
        <v>39</v>
      </c>
      <c r="F16" s="16" t="s">
        <v>36</v>
      </c>
      <c r="G16" t="s">
        <v>151</v>
      </c>
    </row>
    <row r="17" spans="1:9" x14ac:dyDescent="0.25">
      <c r="A17" s="14" t="s">
        <v>34</v>
      </c>
      <c r="B17" s="14" t="s">
        <v>24</v>
      </c>
      <c r="D17" s="1" t="s">
        <v>33</v>
      </c>
      <c r="E17" s="17">
        <v>5</v>
      </c>
      <c r="F17" s="1" t="s">
        <v>23</v>
      </c>
      <c r="G17" s="17">
        <v>67</v>
      </c>
    </row>
    <row r="18" spans="1:9" x14ac:dyDescent="0.25">
      <c r="A18" s="14" t="s">
        <v>30</v>
      </c>
      <c r="B18" s="14" t="s">
        <v>24</v>
      </c>
      <c r="D18" s="1" t="s">
        <v>34</v>
      </c>
      <c r="E18" s="17">
        <v>88</v>
      </c>
      <c r="F18" s="1" t="s">
        <v>22</v>
      </c>
      <c r="G18" s="17">
        <v>112</v>
      </c>
    </row>
    <row r="19" spans="1:9" x14ac:dyDescent="0.25">
      <c r="A19" s="14" t="s">
        <v>30</v>
      </c>
      <c r="B19" s="14" t="s">
        <v>24</v>
      </c>
      <c r="D19" s="1" t="s">
        <v>30</v>
      </c>
      <c r="E19" s="17">
        <v>56</v>
      </c>
      <c r="F19" s="1" t="s">
        <v>24</v>
      </c>
      <c r="G19" s="17">
        <v>21</v>
      </c>
    </row>
    <row r="20" spans="1:9" x14ac:dyDescent="0.25">
      <c r="A20" s="14" t="s">
        <v>32</v>
      </c>
      <c r="B20" s="14" t="s">
        <v>23</v>
      </c>
      <c r="D20" s="1" t="s">
        <v>32</v>
      </c>
      <c r="E20" s="17">
        <v>32</v>
      </c>
      <c r="F20" s="1" t="s">
        <v>37</v>
      </c>
      <c r="G20" s="17">
        <v>200</v>
      </c>
    </row>
    <row r="21" spans="1:9" x14ac:dyDescent="0.25">
      <c r="A21" s="14" t="s">
        <v>34</v>
      </c>
      <c r="B21" s="14" t="s">
        <v>23</v>
      </c>
      <c r="D21" s="1" t="s">
        <v>31</v>
      </c>
      <c r="E21" s="17">
        <v>19</v>
      </c>
    </row>
    <row r="22" spans="1:9" x14ac:dyDescent="0.25">
      <c r="A22" s="14" t="s">
        <v>30</v>
      </c>
      <c r="B22" s="14" t="s">
        <v>22</v>
      </c>
      <c r="D22" s="1" t="s">
        <v>37</v>
      </c>
      <c r="E22" s="17">
        <v>200</v>
      </c>
    </row>
    <row r="23" spans="1:9" ht="15.75" thickBot="1" x14ac:dyDescent="0.3">
      <c r="A23" s="14" t="s">
        <v>30</v>
      </c>
      <c r="B23" s="14" t="s">
        <v>22</v>
      </c>
    </row>
    <row r="24" spans="1:9" x14ac:dyDescent="0.25">
      <c r="A24" s="14" t="s">
        <v>34</v>
      </c>
      <c r="B24" s="14" t="s">
        <v>22</v>
      </c>
      <c r="G24" s="21"/>
      <c r="H24" s="21" t="s">
        <v>39</v>
      </c>
      <c r="I24" s="21" t="s">
        <v>151</v>
      </c>
    </row>
    <row r="25" spans="1:9" x14ac:dyDescent="0.25">
      <c r="A25" s="14" t="s">
        <v>34</v>
      </c>
      <c r="B25" s="14" t="s">
        <v>22</v>
      </c>
      <c r="E25" s="35" t="s">
        <v>39</v>
      </c>
      <c r="F25" s="35" t="s">
        <v>151</v>
      </c>
      <c r="G25" s="19" t="s">
        <v>39</v>
      </c>
      <c r="H25" s="19">
        <v>1</v>
      </c>
      <c r="I25" s="19"/>
    </row>
    <row r="26" spans="1:9" ht="15.75" thickBot="1" x14ac:dyDescent="0.3">
      <c r="A26" s="14" t="s">
        <v>31</v>
      </c>
      <c r="B26" s="14" t="s">
        <v>23</v>
      </c>
      <c r="E26" s="17">
        <v>5</v>
      </c>
      <c r="F26" s="17">
        <v>67</v>
      </c>
      <c r="G26" s="20" t="s">
        <v>151</v>
      </c>
      <c r="H26" s="20">
        <v>-4.1198827349575785E-2</v>
      </c>
      <c r="I26" s="20">
        <v>1</v>
      </c>
    </row>
    <row r="27" spans="1:9" x14ac:dyDescent="0.25">
      <c r="A27" s="14" t="s">
        <v>30</v>
      </c>
      <c r="B27" s="14" t="s">
        <v>22</v>
      </c>
      <c r="E27" s="17">
        <v>88</v>
      </c>
      <c r="F27" s="17">
        <v>112</v>
      </c>
    </row>
    <row r="28" spans="1:9" x14ac:dyDescent="0.25">
      <c r="A28" s="14" t="s">
        <v>34</v>
      </c>
      <c r="B28" s="14" t="s">
        <v>23</v>
      </c>
      <c r="E28" s="17">
        <v>56</v>
      </c>
      <c r="F28" s="17">
        <v>21</v>
      </c>
    </row>
    <row r="29" spans="1:9" x14ac:dyDescent="0.25">
      <c r="A29" s="14" t="s">
        <v>32</v>
      </c>
      <c r="B29" s="14" t="s">
        <v>23</v>
      </c>
      <c r="E29" s="17">
        <v>32</v>
      </c>
      <c r="F29" s="37">
        <v>200</v>
      </c>
    </row>
    <row r="30" spans="1:9" x14ac:dyDescent="0.25">
      <c r="A30" s="14" t="s">
        <v>34</v>
      </c>
      <c r="B30" s="14" t="s">
        <v>23</v>
      </c>
      <c r="E30" s="17">
        <v>19</v>
      </c>
    </row>
    <row r="31" spans="1:9" x14ac:dyDescent="0.25">
      <c r="A31" s="14" t="s">
        <v>32</v>
      </c>
      <c r="B31" s="14" t="s">
        <v>22</v>
      </c>
    </row>
    <row r="32" spans="1:9" x14ac:dyDescent="0.25">
      <c r="A32" s="14" t="s">
        <v>30</v>
      </c>
      <c r="B32" s="14" t="s">
        <v>23</v>
      </c>
    </row>
    <row r="33" spans="1:2" x14ac:dyDescent="0.25">
      <c r="A33" s="14" t="s">
        <v>34</v>
      </c>
      <c r="B33" s="14" t="s">
        <v>22</v>
      </c>
    </row>
    <row r="34" spans="1:2" x14ac:dyDescent="0.25">
      <c r="A34" s="14" t="s">
        <v>34</v>
      </c>
      <c r="B34" s="14" t="s">
        <v>23</v>
      </c>
    </row>
    <row r="35" spans="1:2" x14ac:dyDescent="0.25">
      <c r="A35" s="14" t="s">
        <v>34</v>
      </c>
      <c r="B35" s="14" t="s">
        <v>22</v>
      </c>
    </row>
    <row r="36" spans="1:2" x14ac:dyDescent="0.25">
      <c r="A36" s="14" t="s">
        <v>34</v>
      </c>
      <c r="B36" s="14" t="s">
        <v>22</v>
      </c>
    </row>
    <row r="37" spans="1:2" x14ac:dyDescent="0.25">
      <c r="A37" s="14" t="s">
        <v>30</v>
      </c>
      <c r="B37" s="14" t="s">
        <v>22</v>
      </c>
    </row>
    <row r="38" spans="1:2" x14ac:dyDescent="0.25">
      <c r="A38" s="14" t="s">
        <v>30</v>
      </c>
      <c r="B38" s="14" t="s">
        <v>24</v>
      </c>
    </row>
    <row r="39" spans="1:2" x14ac:dyDescent="0.25">
      <c r="A39" s="14" t="s">
        <v>32</v>
      </c>
      <c r="B39" s="14" t="s">
        <v>22</v>
      </c>
    </row>
    <row r="40" spans="1:2" x14ac:dyDescent="0.25">
      <c r="A40" s="14" t="s">
        <v>34</v>
      </c>
      <c r="B40" s="14" t="s">
        <v>23</v>
      </c>
    </row>
    <row r="41" spans="1:2" x14ac:dyDescent="0.25">
      <c r="A41" s="14" t="s">
        <v>34</v>
      </c>
      <c r="B41" s="14" t="s">
        <v>22</v>
      </c>
    </row>
    <row r="42" spans="1:2" x14ac:dyDescent="0.25">
      <c r="A42" s="14" t="s">
        <v>30</v>
      </c>
      <c r="B42" s="14" t="s">
        <v>22</v>
      </c>
    </row>
    <row r="43" spans="1:2" x14ac:dyDescent="0.25">
      <c r="A43" s="14" t="s">
        <v>30</v>
      </c>
      <c r="B43" s="14" t="s">
        <v>22</v>
      </c>
    </row>
    <row r="44" spans="1:2" x14ac:dyDescent="0.25">
      <c r="A44" s="14" t="s">
        <v>32</v>
      </c>
      <c r="B44" s="14" t="s">
        <v>22</v>
      </c>
    </row>
    <row r="45" spans="1:2" x14ac:dyDescent="0.25">
      <c r="A45" s="14" t="s">
        <v>31</v>
      </c>
      <c r="B45" s="14" t="s">
        <v>24</v>
      </c>
    </row>
    <row r="46" spans="1:2" x14ac:dyDescent="0.25">
      <c r="A46" s="14" t="s">
        <v>34</v>
      </c>
      <c r="B46" s="14" t="s">
        <v>23</v>
      </c>
    </row>
    <row r="47" spans="1:2" x14ac:dyDescent="0.25">
      <c r="A47" s="14" t="s">
        <v>34</v>
      </c>
      <c r="B47" s="14" t="s">
        <v>22</v>
      </c>
    </row>
    <row r="48" spans="1:2" x14ac:dyDescent="0.25">
      <c r="A48" s="14" t="s">
        <v>30</v>
      </c>
      <c r="B48" s="14" t="s">
        <v>22</v>
      </c>
    </row>
    <row r="49" spans="1:2" x14ac:dyDescent="0.25">
      <c r="A49" s="14" t="s">
        <v>34</v>
      </c>
      <c r="B49" s="14" t="s">
        <v>22</v>
      </c>
    </row>
    <row r="50" spans="1:2" x14ac:dyDescent="0.25">
      <c r="A50" s="14" t="s">
        <v>30</v>
      </c>
      <c r="B50" s="14" t="s">
        <v>22</v>
      </c>
    </row>
    <row r="51" spans="1:2" x14ac:dyDescent="0.25">
      <c r="A51" s="14" t="s">
        <v>34</v>
      </c>
      <c r="B51" s="14" t="s">
        <v>24</v>
      </c>
    </row>
    <row r="52" spans="1:2" x14ac:dyDescent="0.25">
      <c r="A52" s="14" t="s">
        <v>34</v>
      </c>
      <c r="B52" s="14" t="s">
        <v>24</v>
      </c>
    </row>
    <row r="53" spans="1:2" x14ac:dyDescent="0.25">
      <c r="A53" s="14" t="s">
        <v>34</v>
      </c>
      <c r="B53" s="14" t="s">
        <v>23</v>
      </c>
    </row>
    <row r="54" spans="1:2" x14ac:dyDescent="0.25">
      <c r="A54" s="14" t="s">
        <v>34</v>
      </c>
      <c r="B54" s="14" t="s">
        <v>23</v>
      </c>
    </row>
    <row r="55" spans="1:2" x14ac:dyDescent="0.25">
      <c r="A55" s="14" t="s">
        <v>31</v>
      </c>
      <c r="B55" s="14" t="s">
        <v>22</v>
      </c>
    </row>
    <row r="56" spans="1:2" x14ac:dyDescent="0.25">
      <c r="A56" s="14" t="s">
        <v>34</v>
      </c>
      <c r="B56" s="14" t="s">
        <v>22</v>
      </c>
    </row>
    <row r="57" spans="1:2" x14ac:dyDescent="0.25">
      <c r="A57" s="14" t="s">
        <v>30</v>
      </c>
      <c r="B57" s="14" t="s">
        <v>23</v>
      </c>
    </row>
    <row r="58" spans="1:2" x14ac:dyDescent="0.25">
      <c r="A58" s="14" t="s">
        <v>34</v>
      </c>
      <c r="B58" s="14" t="s">
        <v>23</v>
      </c>
    </row>
    <row r="59" spans="1:2" x14ac:dyDescent="0.25">
      <c r="A59" s="14" t="s">
        <v>31</v>
      </c>
      <c r="B59" s="14" t="s">
        <v>22</v>
      </c>
    </row>
    <row r="60" spans="1:2" x14ac:dyDescent="0.25">
      <c r="A60" s="14" t="s">
        <v>30</v>
      </c>
      <c r="B60" s="14" t="s">
        <v>23</v>
      </c>
    </row>
    <row r="61" spans="1:2" x14ac:dyDescent="0.25">
      <c r="A61" s="14" t="s">
        <v>30</v>
      </c>
      <c r="B61" s="14" t="s">
        <v>23</v>
      </c>
    </row>
    <row r="62" spans="1:2" x14ac:dyDescent="0.25">
      <c r="A62" s="14" t="s">
        <v>34</v>
      </c>
      <c r="B62" s="14" t="s">
        <v>22</v>
      </c>
    </row>
    <row r="63" spans="1:2" x14ac:dyDescent="0.25">
      <c r="A63" s="14" t="s">
        <v>31</v>
      </c>
      <c r="B63" s="14" t="s">
        <v>23</v>
      </c>
    </row>
    <row r="64" spans="1:2" x14ac:dyDescent="0.25">
      <c r="A64" s="14" t="s">
        <v>34</v>
      </c>
      <c r="B64" s="14" t="s">
        <v>22</v>
      </c>
    </row>
    <row r="65" spans="1:2" x14ac:dyDescent="0.25">
      <c r="A65" s="14" t="s">
        <v>34</v>
      </c>
      <c r="B65" s="14" t="s">
        <v>23</v>
      </c>
    </row>
    <row r="66" spans="1:2" x14ac:dyDescent="0.25">
      <c r="A66" s="14" t="s">
        <v>31</v>
      </c>
      <c r="B66" s="14" t="s">
        <v>22</v>
      </c>
    </row>
    <row r="67" spans="1:2" x14ac:dyDescent="0.25">
      <c r="A67" s="14" t="s">
        <v>34</v>
      </c>
      <c r="B67" s="14" t="s">
        <v>22</v>
      </c>
    </row>
    <row r="68" spans="1:2" x14ac:dyDescent="0.25">
      <c r="A68" s="14" t="s">
        <v>34</v>
      </c>
      <c r="B68" s="14" t="s">
        <v>22</v>
      </c>
    </row>
    <row r="69" spans="1:2" x14ac:dyDescent="0.25">
      <c r="A69" s="14" t="s">
        <v>30</v>
      </c>
      <c r="B69" s="14" t="s">
        <v>22</v>
      </c>
    </row>
    <row r="70" spans="1:2" x14ac:dyDescent="0.25">
      <c r="A70" s="14" t="s">
        <v>30</v>
      </c>
      <c r="B70" s="14" t="s">
        <v>22</v>
      </c>
    </row>
    <row r="71" spans="1:2" x14ac:dyDescent="0.25">
      <c r="A71" s="14" t="s">
        <v>34</v>
      </c>
      <c r="B71" s="14" t="s">
        <v>22</v>
      </c>
    </row>
    <row r="72" spans="1:2" x14ac:dyDescent="0.25">
      <c r="A72" s="14" t="s">
        <v>34</v>
      </c>
      <c r="B72" s="14" t="s">
        <v>22</v>
      </c>
    </row>
    <row r="73" spans="1:2" x14ac:dyDescent="0.25">
      <c r="A73" s="14" t="s">
        <v>34</v>
      </c>
      <c r="B73" s="14" t="s">
        <v>23</v>
      </c>
    </row>
    <row r="74" spans="1:2" x14ac:dyDescent="0.25">
      <c r="A74" s="14" t="s">
        <v>32</v>
      </c>
      <c r="B74" s="14" t="s">
        <v>24</v>
      </c>
    </row>
    <row r="75" spans="1:2" x14ac:dyDescent="0.25">
      <c r="A75" s="14" t="s">
        <v>32</v>
      </c>
      <c r="B75" s="14" t="s">
        <v>22</v>
      </c>
    </row>
    <row r="76" spans="1:2" x14ac:dyDescent="0.25">
      <c r="A76" s="14" t="s">
        <v>34</v>
      </c>
      <c r="B76" s="14" t="s">
        <v>23</v>
      </c>
    </row>
    <row r="77" spans="1:2" x14ac:dyDescent="0.25">
      <c r="A77" s="14" t="s">
        <v>30</v>
      </c>
      <c r="B77" s="14" t="s">
        <v>24</v>
      </c>
    </row>
    <row r="78" spans="1:2" x14ac:dyDescent="0.25">
      <c r="A78" s="14" t="s">
        <v>32</v>
      </c>
      <c r="B78" s="14" t="s">
        <v>22</v>
      </c>
    </row>
    <row r="79" spans="1:2" x14ac:dyDescent="0.25">
      <c r="A79" s="14" t="s">
        <v>30</v>
      </c>
      <c r="B79" s="14" t="s">
        <v>24</v>
      </c>
    </row>
    <row r="80" spans="1:2" x14ac:dyDescent="0.25">
      <c r="A80" s="14" t="s">
        <v>32</v>
      </c>
      <c r="B80" s="14" t="s">
        <v>22</v>
      </c>
    </row>
    <row r="81" spans="1:2" x14ac:dyDescent="0.25">
      <c r="A81" s="14" t="s">
        <v>34</v>
      </c>
      <c r="B81" s="14" t="s">
        <v>22</v>
      </c>
    </row>
    <row r="82" spans="1:2" x14ac:dyDescent="0.25">
      <c r="A82" s="14" t="s">
        <v>30</v>
      </c>
      <c r="B82" s="14" t="s">
        <v>22</v>
      </c>
    </row>
    <row r="83" spans="1:2" x14ac:dyDescent="0.25">
      <c r="A83" s="14" t="s">
        <v>32</v>
      </c>
      <c r="B83" s="14" t="s">
        <v>23</v>
      </c>
    </row>
    <row r="84" spans="1:2" x14ac:dyDescent="0.25">
      <c r="A84" s="14" t="s">
        <v>34</v>
      </c>
      <c r="B84" s="14" t="s">
        <v>22</v>
      </c>
    </row>
    <row r="85" spans="1:2" x14ac:dyDescent="0.25">
      <c r="A85" s="14" t="s">
        <v>30</v>
      </c>
      <c r="B85" s="14" t="s">
        <v>22</v>
      </c>
    </row>
    <row r="86" spans="1:2" x14ac:dyDescent="0.25">
      <c r="A86" s="14" t="s">
        <v>34</v>
      </c>
      <c r="B86" s="14" t="s">
        <v>22</v>
      </c>
    </row>
    <row r="87" spans="1:2" x14ac:dyDescent="0.25">
      <c r="A87" s="14" t="s">
        <v>30</v>
      </c>
      <c r="B87" s="14" t="s">
        <v>23</v>
      </c>
    </row>
    <row r="88" spans="1:2" x14ac:dyDescent="0.25">
      <c r="A88" s="14" t="s">
        <v>34</v>
      </c>
      <c r="B88" s="14" t="s">
        <v>22</v>
      </c>
    </row>
    <row r="89" spans="1:2" x14ac:dyDescent="0.25">
      <c r="A89" s="14" t="s">
        <v>32</v>
      </c>
      <c r="B89" s="14" t="s">
        <v>22</v>
      </c>
    </row>
    <row r="90" spans="1:2" x14ac:dyDescent="0.25">
      <c r="A90" s="14" t="s">
        <v>32</v>
      </c>
      <c r="B90" s="14" t="s">
        <v>23</v>
      </c>
    </row>
    <row r="91" spans="1:2" x14ac:dyDescent="0.25">
      <c r="A91" s="14" t="s">
        <v>34</v>
      </c>
      <c r="B91" s="14" t="s">
        <v>22</v>
      </c>
    </row>
    <row r="92" spans="1:2" x14ac:dyDescent="0.25">
      <c r="A92" s="14" t="s">
        <v>32</v>
      </c>
      <c r="B92" s="14" t="s">
        <v>22</v>
      </c>
    </row>
    <row r="93" spans="1:2" x14ac:dyDescent="0.25">
      <c r="A93" s="14" t="s">
        <v>34</v>
      </c>
      <c r="B93" s="14" t="s">
        <v>22</v>
      </c>
    </row>
    <row r="94" spans="1:2" x14ac:dyDescent="0.25">
      <c r="A94" s="14" t="s">
        <v>32</v>
      </c>
      <c r="B94" s="14" t="s">
        <v>23</v>
      </c>
    </row>
    <row r="95" spans="1:2" x14ac:dyDescent="0.25">
      <c r="A95" s="14" t="s">
        <v>31</v>
      </c>
      <c r="B95" s="14" t="s">
        <v>22</v>
      </c>
    </row>
    <row r="96" spans="1:2" x14ac:dyDescent="0.25">
      <c r="A96" s="14" t="s">
        <v>34</v>
      </c>
      <c r="B96" s="14" t="s">
        <v>24</v>
      </c>
    </row>
    <row r="97" spans="1:2" x14ac:dyDescent="0.25">
      <c r="A97" s="14" t="s">
        <v>34</v>
      </c>
      <c r="B97" s="14" t="s">
        <v>23</v>
      </c>
    </row>
    <row r="98" spans="1:2" x14ac:dyDescent="0.25">
      <c r="A98" s="14" t="s">
        <v>32</v>
      </c>
      <c r="B98" s="14" t="s">
        <v>23</v>
      </c>
    </row>
    <row r="99" spans="1:2" x14ac:dyDescent="0.25">
      <c r="A99" s="14" t="s">
        <v>32</v>
      </c>
      <c r="B99" s="14" t="s">
        <v>22</v>
      </c>
    </row>
    <row r="100" spans="1:2" x14ac:dyDescent="0.25">
      <c r="A100" s="14" t="s">
        <v>30</v>
      </c>
      <c r="B100" s="14" t="s">
        <v>22</v>
      </c>
    </row>
    <row r="101" spans="1:2" x14ac:dyDescent="0.25">
      <c r="A101" s="14" t="s">
        <v>34</v>
      </c>
      <c r="B101" s="14" t="s">
        <v>22</v>
      </c>
    </row>
    <row r="102" spans="1:2" x14ac:dyDescent="0.25">
      <c r="A102" s="14" t="s">
        <v>30</v>
      </c>
      <c r="B102" s="14" t="s">
        <v>22</v>
      </c>
    </row>
    <row r="103" spans="1:2" x14ac:dyDescent="0.25">
      <c r="A103" s="14" t="s">
        <v>30</v>
      </c>
      <c r="B103" s="14" t="s">
        <v>22</v>
      </c>
    </row>
    <row r="104" spans="1:2" x14ac:dyDescent="0.25">
      <c r="A104" s="14" t="s">
        <v>34</v>
      </c>
      <c r="B104" s="14" t="s">
        <v>23</v>
      </c>
    </row>
    <row r="105" spans="1:2" x14ac:dyDescent="0.25">
      <c r="A105" s="14" t="s">
        <v>32</v>
      </c>
      <c r="B105" s="14" t="s">
        <v>23</v>
      </c>
    </row>
    <row r="106" spans="1:2" x14ac:dyDescent="0.25">
      <c r="A106" s="14" t="s">
        <v>34</v>
      </c>
      <c r="B106" s="14" t="s">
        <v>22</v>
      </c>
    </row>
    <row r="107" spans="1:2" x14ac:dyDescent="0.25">
      <c r="A107" s="14" t="s">
        <v>32</v>
      </c>
      <c r="B107" s="14" t="s">
        <v>22</v>
      </c>
    </row>
    <row r="108" spans="1:2" x14ac:dyDescent="0.25">
      <c r="A108" s="14" t="s">
        <v>30</v>
      </c>
      <c r="B108" s="14" t="s">
        <v>23</v>
      </c>
    </row>
    <row r="109" spans="1:2" x14ac:dyDescent="0.25">
      <c r="A109" s="14" t="s">
        <v>34</v>
      </c>
      <c r="B109" s="14" t="s">
        <v>22</v>
      </c>
    </row>
    <row r="110" spans="1:2" x14ac:dyDescent="0.25">
      <c r="A110" s="14" t="s">
        <v>34</v>
      </c>
      <c r="B110" s="14" t="s">
        <v>22</v>
      </c>
    </row>
    <row r="111" spans="1:2" x14ac:dyDescent="0.25">
      <c r="A111" s="14" t="s">
        <v>34</v>
      </c>
      <c r="B111" s="14" t="s">
        <v>22</v>
      </c>
    </row>
    <row r="112" spans="1:2" x14ac:dyDescent="0.25">
      <c r="A112" s="14" t="s">
        <v>34</v>
      </c>
      <c r="B112" s="14" t="s">
        <v>22</v>
      </c>
    </row>
    <row r="113" spans="1:2" x14ac:dyDescent="0.25">
      <c r="A113" s="14" t="s">
        <v>32</v>
      </c>
      <c r="B113" s="14" t="s">
        <v>23</v>
      </c>
    </row>
    <row r="114" spans="1:2" x14ac:dyDescent="0.25">
      <c r="A114" s="14" t="s">
        <v>30</v>
      </c>
      <c r="B114" s="14" t="s">
        <v>22</v>
      </c>
    </row>
    <row r="115" spans="1:2" x14ac:dyDescent="0.25">
      <c r="A115" s="14" t="s">
        <v>30</v>
      </c>
      <c r="B115" s="14" t="s">
        <v>23</v>
      </c>
    </row>
    <row r="116" spans="1:2" x14ac:dyDescent="0.25">
      <c r="A116" s="14" t="s">
        <v>34</v>
      </c>
      <c r="B116" s="14" t="s">
        <v>23</v>
      </c>
    </row>
    <row r="117" spans="1:2" x14ac:dyDescent="0.25">
      <c r="A117" s="14" t="s">
        <v>30</v>
      </c>
      <c r="B117" s="14" t="s">
        <v>22</v>
      </c>
    </row>
    <row r="118" spans="1:2" x14ac:dyDescent="0.25">
      <c r="A118" s="14" t="s">
        <v>32</v>
      </c>
      <c r="B118" s="14" t="s">
        <v>23</v>
      </c>
    </row>
    <row r="119" spans="1:2" x14ac:dyDescent="0.25">
      <c r="A119" s="14" t="s">
        <v>30</v>
      </c>
      <c r="B119" s="14" t="s">
        <v>23</v>
      </c>
    </row>
    <row r="120" spans="1:2" x14ac:dyDescent="0.25">
      <c r="A120" s="14" t="s">
        <v>30</v>
      </c>
      <c r="B120" s="14" t="s">
        <v>22</v>
      </c>
    </row>
    <row r="121" spans="1:2" x14ac:dyDescent="0.25">
      <c r="A121" s="14" t="s">
        <v>34</v>
      </c>
      <c r="B121" s="14" t="s">
        <v>23</v>
      </c>
    </row>
    <row r="122" spans="1:2" x14ac:dyDescent="0.25">
      <c r="A122" s="14" t="s">
        <v>34</v>
      </c>
      <c r="B122" s="14" t="s">
        <v>22</v>
      </c>
    </row>
    <row r="123" spans="1:2" x14ac:dyDescent="0.25">
      <c r="A123" s="14" t="s">
        <v>30</v>
      </c>
      <c r="B123" s="14" t="s">
        <v>24</v>
      </c>
    </row>
    <row r="124" spans="1:2" x14ac:dyDescent="0.25">
      <c r="A124" s="14" t="s">
        <v>31</v>
      </c>
      <c r="B124" s="14" t="s">
        <v>22</v>
      </c>
    </row>
    <row r="125" spans="1:2" x14ac:dyDescent="0.25">
      <c r="A125" s="14" t="s">
        <v>30</v>
      </c>
      <c r="B125" s="14" t="s">
        <v>22</v>
      </c>
    </row>
    <row r="126" spans="1:2" x14ac:dyDescent="0.25">
      <c r="A126" s="14" t="s">
        <v>32</v>
      </c>
      <c r="B126" s="14" t="s">
        <v>22</v>
      </c>
    </row>
    <row r="127" spans="1:2" x14ac:dyDescent="0.25">
      <c r="A127" s="14" t="s">
        <v>31</v>
      </c>
      <c r="B127" s="14" t="s">
        <v>22</v>
      </c>
    </row>
    <row r="128" spans="1:2" x14ac:dyDescent="0.25">
      <c r="A128" s="14" t="s">
        <v>30</v>
      </c>
      <c r="B128" s="14" t="s">
        <v>22</v>
      </c>
    </row>
    <row r="129" spans="1:2" x14ac:dyDescent="0.25">
      <c r="A129" s="14" t="s">
        <v>34</v>
      </c>
      <c r="B129" s="14" t="s">
        <v>22</v>
      </c>
    </row>
    <row r="130" spans="1:2" x14ac:dyDescent="0.25">
      <c r="A130" s="14" t="s">
        <v>32</v>
      </c>
      <c r="B130" s="14" t="s">
        <v>22</v>
      </c>
    </row>
    <row r="131" spans="1:2" x14ac:dyDescent="0.25">
      <c r="A131" s="14" t="s">
        <v>30</v>
      </c>
      <c r="B131" s="14" t="s">
        <v>23</v>
      </c>
    </row>
    <row r="132" spans="1:2" x14ac:dyDescent="0.25">
      <c r="A132" s="14" t="s">
        <v>30</v>
      </c>
      <c r="B132" s="14" t="s">
        <v>23</v>
      </c>
    </row>
    <row r="133" spans="1:2" x14ac:dyDescent="0.25">
      <c r="A133" s="14" t="s">
        <v>34</v>
      </c>
      <c r="B133" s="14" t="s">
        <v>22</v>
      </c>
    </row>
    <row r="134" spans="1:2" x14ac:dyDescent="0.25">
      <c r="A134" s="14" t="s">
        <v>34</v>
      </c>
      <c r="B134" s="14" t="s">
        <v>22</v>
      </c>
    </row>
    <row r="135" spans="1:2" x14ac:dyDescent="0.25">
      <c r="A135" s="14" t="s">
        <v>34</v>
      </c>
      <c r="B135" s="14" t="s">
        <v>23</v>
      </c>
    </row>
    <row r="136" spans="1:2" x14ac:dyDescent="0.25">
      <c r="A136" s="14" t="s">
        <v>34</v>
      </c>
      <c r="B136" s="14" t="s">
        <v>23</v>
      </c>
    </row>
    <row r="137" spans="1:2" x14ac:dyDescent="0.25">
      <c r="A137" s="14" t="s">
        <v>30</v>
      </c>
      <c r="B137" s="14" t="s">
        <v>22</v>
      </c>
    </row>
    <row r="138" spans="1:2" x14ac:dyDescent="0.25">
      <c r="A138" s="14" t="s">
        <v>31</v>
      </c>
      <c r="B138" s="14" t="s">
        <v>23</v>
      </c>
    </row>
    <row r="139" spans="1:2" x14ac:dyDescent="0.25">
      <c r="A139" s="14" t="s">
        <v>34</v>
      </c>
      <c r="B139" s="14" t="s">
        <v>22</v>
      </c>
    </row>
    <row r="140" spans="1:2" x14ac:dyDescent="0.25">
      <c r="A140" s="14" t="s">
        <v>30</v>
      </c>
      <c r="B140" s="14" t="s">
        <v>24</v>
      </c>
    </row>
    <row r="141" spans="1:2" x14ac:dyDescent="0.25">
      <c r="A141" s="14" t="s">
        <v>34</v>
      </c>
      <c r="B141" s="14" t="s">
        <v>22</v>
      </c>
    </row>
    <row r="142" spans="1:2" x14ac:dyDescent="0.25">
      <c r="A142" s="14" t="s">
        <v>34</v>
      </c>
      <c r="B142" s="14" t="s">
        <v>23</v>
      </c>
    </row>
    <row r="143" spans="1:2" x14ac:dyDescent="0.25">
      <c r="A143" s="14" t="s">
        <v>34</v>
      </c>
      <c r="B143" s="14" t="s">
        <v>23</v>
      </c>
    </row>
    <row r="144" spans="1:2" x14ac:dyDescent="0.25">
      <c r="A144" s="14" t="s">
        <v>30</v>
      </c>
      <c r="B144" s="14" t="s">
        <v>22</v>
      </c>
    </row>
    <row r="145" spans="1:2" x14ac:dyDescent="0.25">
      <c r="A145" s="14" t="s">
        <v>34</v>
      </c>
      <c r="B145" s="14" t="s">
        <v>22</v>
      </c>
    </row>
    <row r="146" spans="1:2" x14ac:dyDescent="0.25">
      <c r="A146" s="14" t="s">
        <v>34</v>
      </c>
      <c r="B146" s="14" t="s">
        <v>22</v>
      </c>
    </row>
    <row r="147" spans="1:2" x14ac:dyDescent="0.25">
      <c r="A147" s="14" t="s">
        <v>31</v>
      </c>
      <c r="B147" s="14" t="s">
        <v>22</v>
      </c>
    </row>
    <row r="148" spans="1:2" x14ac:dyDescent="0.25">
      <c r="A148" s="14" t="s">
        <v>34</v>
      </c>
      <c r="B148" s="14" t="s">
        <v>22</v>
      </c>
    </row>
    <row r="149" spans="1:2" x14ac:dyDescent="0.25">
      <c r="A149" s="14" t="s">
        <v>34</v>
      </c>
      <c r="B149" s="14" t="s">
        <v>23</v>
      </c>
    </row>
    <row r="150" spans="1:2" x14ac:dyDescent="0.25">
      <c r="A150" s="14" t="s">
        <v>31</v>
      </c>
      <c r="B150" s="14" t="s">
        <v>22</v>
      </c>
    </row>
    <row r="151" spans="1:2" x14ac:dyDescent="0.25">
      <c r="A151" s="14" t="s">
        <v>33</v>
      </c>
      <c r="B151" s="14" t="s">
        <v>23</v>
      </c>
    </row>
    <row r="152" spans="1:2" x14ac:dyDescent="0.25">
      <c r="A152" s="14" t="s">
        <v>34</v>
      </c>
      <c r="B152" s="14" t="s">
        <v>23</v>
      </c>
    </row>
    <row r="153" spans="1:2" x14ac:dyDescent="0.25">
      <c r="A153" s="14" t="s">
        <v>34</v>
      </c>
      <c r="B153" s="14" t="s">
        <v>24</v>
      </c>
    </row>
    <row r="154" spans="1:2" x14ac:dyDescent="0.25">
      <c r="A154" s="14" t="s">
        <v>34</v>
      </c>
      <c r="B154" s="14" t="s">
        <v>22</v>
      </c>
    </row>
    <row r="155" spans="1:2" x14ac:dyDescent="0.25">
      <c r="A155" s="14" t="s">
        <v>30</v>
      </c>
      <c r="B155" s="14" t="s">
        <v>24</v>
      </c>
    </row>
    <row r="156" spans="1:2" x14ac:dyDescent="0.25">
      <c r="A156" s="14" t="s">
        <v>34</v>
      </c>
      <c r="B156" s="14" t="s">
        <v>22</v>
      </c>
    </row>
    <row r="157" spans="1:2" x14ac:dyDescent="0.25">
      <c r="A157" s="14" t="s">
        <v>30</v>
      </c>
      <c r="B157" s="14" t="s">
        <v>22</v>
      </c>
    </row>
    <row r="158" spans="1:2" x14ac:dyDescent="0.25">
      <c r="A158" s="14" t="s">
        <v>34</v>
      </c>
      <c r="B158" s="14" t="s">
        <v>23</v>
      </c>
    </row>
    <row r="159" spans="1:2" x14ac:dyDescent="0.25">
      <c r="A159" s="14" t="s">
        <v>34</v>
      </c>
      <c r="B159" s="14" t="s">
        <v>23</v>
      </c>
    </row>
    <row r="160" spans="1:2" x14ac:dyDescent="0.25">
      <c r="A160" s="14" t="s">
        <v>34</v>
      </c>
      <c r="B160" s="14" t="s">
        <v>22</v>
      </c>
    </row>
    <row r="161" spans="1:2" x14ac:dyDescent="0.25">
      <c r="A161" s="14" t="s">
        <v>34</v>
      </c>
      <c r="B161" s="14" t="s">
        <v>22</v>
      </c>
    </row>
    <row r="162" spans="1:2" x14ac:dyDescent="0.25">
      <c r="A162" s="14" t="s">
        <v>34</v>
      </c>
      <c r="B162" s="14" t="s">
        <v>24</v>
      </c>
    </row>
    <row r="163" spans="1:2" x14ac:dyDescent="0.25">
      <c r="A163" s="14" t="s">
        <v>31</v>
      </c>
      <c r="B163" s="14" t="s">
        <v>22</v>
      </c>
    </row>
    <row r="164" spans="1:2" x14ac:dyDescent="0.25">
      <c r="A164" s="14" t="s">
        <v>30</v>
      </c>
      <c r="B164" s="14" t="s">
        <v>23</v>
      </c>
    </row>
    <row r="165" spans="1:2" x14ac:dyDescent="0.25">
      <c r="A165" s="14" t="s">
        <v>33</v>
      </c>
      <c r="B165" s="14" t="s">
        <v>23</v>
      </c>
    </row>
    <row r="166" spans="1:2" x14ac:dyDescent="0.25">
      <c r="A166" s="14" t="s">
        <v>34</v>
      </c>
      <c r="B166" s="14" t="s">
        <v>23</v>
      </c>
    </row>
    <row r="167" spans="1:2" x14ac:dyDescent="0.25">
      <c r="A167" s="14" t="s">
        <v>30</v>
      </c>
      <c r="B167" s="14" t="s">
        <v>24</v>
      </c>
    </row>
    <row r="168" spans="1:2" x14ac:dyDescent="0.25">
      <c r="A168" s="14" t="s">
        <v>31</v>
      </c>
      <c r="B168" s="14" t="s">
        <v>22</v>
      </c>
    </row>
    <row r="169" spans="1:2" x14ac:dyDescent="0.25">
      <c r="A169" s="14" t="s">
        <v>32</v>
      </c>
      <c r="B169" s="14" t="s">
        <v>22</v>
      </c>
    </row>
    <row r="170" spans="1:2" x14ac:dyDescent="0.25">
      <c r="A170" s="14" t="s">
        <v>31</v>
      </c>
      <c r="B170" s="14" t="s">
        <v>22</v>
      </c>
    </row>
    <row r="171" spans="1:2" x14ac:dyDescent="0.25">
      <c r="A171" s="14" t="s">
        <v>30</v>
      </c>
      <c r="B171" s="14" t="s">
        <v>23</v>
      </c>
    </row>
    <row r="172" spans="1:2" x14ac:dyDescent="0.25">
      <c r="A172" s="14" t="s">
        <v>32</v>
      </c>
      <c r="B172" s="14" t="s">
        <v>22</v>
      </c>
    </row>
    <row r="173" spans="1:2" x14ac:dyDescent="0.25">
      <c r="A173" s="14" t="s">
        <v>34</v>
      </c>
      <c r="B173" s="14" t="s">
        <v>22</v>
      </c>
    </row>
    <row r="174" spans="1:2" x14ac:dyDescent="0.25">
      <c r="A174" s="14" t="s">
        <v>33</v>
      </c>
      <c r="B174" s="14" t="s">
        <v>22</v>
      </c>
    </row>
    <row r="175" spans="1:2" x14ac:dyDescent="0.25">
      <c r="A175" s="14" t="s">
        <v>34</v>
      </c>
      <c r="B175" s="14" t="s">
        <v>22</v>
      </c>
    </row>
    <row r="176" spans="1:2" x14ac:dyDescent="0.25">
      <c r="A176" s="14" t="s">
        <v>30</v>
      </c>
      <c r="B176" s="14" t="s">
        <v>22</v>
      </c>
    </row>
    <row r="177" spans="1:2" x14ac:dyDescent="0.25">
      <c r="A177" s="14" t="s">
        <v>34</v>
      </c>
      <c r="B177" s="14" t="s">
        <v>22</v>
      </c>
    </row>
    <row r="178" spans="1:2" x14ac:dyDescent="0.25">
      <c r="A178" s="14" t="s">
        <v>30</v>
      </c>
      <c r="B178" s="14" t="s">
        <v>22</v>
      </c>
    </row>
    <row r="179" spans="1:2" x14ac:dyDescent="0.25">
      <c r="A179" s="14" t="s">
        <v>34</v>
      </c>
      <c r="B179" s="14" t="s">
        <v>23</v>
      </c>
    </row>
    <row r="180" spans="1:2" x14ac:dyDescent="0.25">
      <c r="A180" s="14" t="s">
        <v>34</v>
      </c>
      <c r="B180" s="14" t="s">
        <v>23</v>
      </c>
    </row>
    <row r="181" spans="1:2" x14ac:dyDescent="0.25">
      <c r="A181" s="14" t="s">
        <v>32</v>
      </c>
      <c r="B181" s="14" t="s">
        <v>22</v>
      </c>
    </row>
    <row r="182" spans="1:2" x14ac:dyDescent="0.25">
      <c r="A182" s="14" t="s">
        <v>34</v>
      </c>
      <c r="B182" s="14" t="s">
        <v>24</v>
      </c>
    </row>
    <row r="183" spans="1:2" x14ac:dyDescent="0.25">
      <c r="A183" s="14" t="s">
        <v>30</v>
      </c>
      <c r="B183" s="14" t="s">
        <v>23</v>
      </c>
    </row>
    <row r="184" spans="1:2" x14ac:dyDescent="0.25">
      <c r="A184" s="14" t="s">
        <v>32</v>
      </c>
      <c r="B184" s="14" t="s">
        <v>23</v>
      </c>
    </row>
    <row r="185" spans="1:2" x14ac:dyDescent="0.25">
      <c r="A185" s="14" t="s">
        <v>30</v>
      </c>
      <c r="B185" s="14" t="s">
        <v>23</v>
      </c>
    </row>
    <row r="186" spans="1:2" x14ac:dyDescent="0.25">
      <c r="A186" s="14" t="s">
        <v>31</v>
      </c>
      <c r="B186" s="14" t="s">
        <v>23</v>
      </c>
    </row>
    <row r="187" spans="1:2" x14ac:dyDescent="0.25">
      <c r="A187" s="14" t="s">
        <v>32</v>
      </c>
      <c r="B187" s="14" t="s">
        <v>23</v>
      </c>
    </row>
    <row r="188" spans="1:2" x14ac:dyDescent="0.25">
      <c r="A188" s="14" t="s">
        <v>34</v>
      </c>
      <c r="B188" s="14" t="s">
        <v>22</v>
      </c>
    </row>
    <row r="189" spans="1:2" x14ac:dyDescent="0.25">
      <c r="A189" s="14" t="s">
        <v>34</v>
      </c>
      <c r="B189" s="14" t="s">
        <v>22</v>
      </c>
    </row>
    <row r="190" spans="1:2" x14ac:dyDescent="0.25">
      <c r="A190" s="14" t="s">
        <v>30</v>
      </c>
      <c r="B190" s="14" t="s">
        <v>23</v>
      </c>
    </row>
    <row r="191" spans="1:2" x14ac:dyDescent="0.25">
      <c r="A191" s="14" t="s">
        <v>34</v>
      </c>
      <c r="B191" s="14" t="s">
        <v>23</v>
      </c>
    </row>
    <row r="192" spans="1:2" x14ac:dyDescent="0.25">
      <c r="A192" s="14" t="s">
        <v>30</v>
      </c>
      <c r="B192" s="14" t="s">
        <v>22</v>
      </c>
    </row>
    <row r="193" spans="1:2" x14ac:dyDescent="0.25">
      <c r="A193" s="14" t="s">
        <v>32</v>
      </c>
      <c r="B193" s="14" t="s">
        <v>22</v>
      </c>
    </row>
    <row r="194" spans="1:2" x14ac:dyDescent="0.25">
      <c r="A194" s="14" t="s">
        <v>32</v>
      </c>
      <c r="B194" s="14" t="s">
        <v>23</v>
      </c>
    </row>
    <row r="195" spans="1:2" x14ac:dyDescent="0.25">
      <c r="A195" s="14" t="s">
        <v>31</v>
      </c>
      <c r="B195" s="14" t="s">
        <v>23</v>
      </c>
    </row>
    <row r="196" spans="1:2" x14ac:dyDescent="0.25">
      <c r="A196" s="14" t="s">
        <v>30</v>
      </c>
      <c r="B196" s="14" t="s">
        <v>23</v>
      </c>
    </row>
    <row r="197" spans="1:2" x14ac:dyDescent="0.25">
      <c r="A197" s="14" t="s">
        <v>33</v>
      </c>
      <c r="B197" s="14" t="s">
        <v>24</v>
      </c>
    </row>
    <row r="198" spans="1:2" x14ac:dyDescent="0.25">
      <c r="A198" s="14" t="s">
        <v>30</v>
      </c>
      <c r="B198" s="14" t="s">
        <v>24</v>
      </c>
    </row>
    <row r="199" spans="1:2" x14ac:dyDescent="0.25">
      <c r="A199" s="14" t="s">
        <v>34</v>
      </c>
      <c r="B199" s="14" t="s">
        <v>24</v>
      </c>
    </row>
    <row r="200" spans="1:2" x14ac:dyDescent="0.25">
      <c r="A200" s="14" t="s">
        <v>30</v>
      </c>
      <c r="B200" s="14" t="s">
        <v>22</v>
      </c>
    </row>
    <row r="201" spans="1:2" x14ac:dyDescent="0.25">
      <c r="A201" s="14" t="s">
        <v>34</v>
      </c>
      <c r="B201" s="14" t="s">
        <v>22</v>
      </c>
    </row>
    <row r="202" spans="1:2" x14ac:dyDescent="0.25">
      <c r="A202" s="14" t="s">
        <v>34</v>
      </c>
      <c r="B202" s="14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2"/>
  <sheetViews>
    <sheetView tabSelected="1" workbookViewId="0">
      <selection activeCell="M8" sqref="M8"/>
    </sheetView>
  </sheetViews>
  <sheetFormatPr defaultRowHeight="15" x14ac:dyDescent="0.25"/>
  <cols>
    <col min="1" max="2" width="10.7109375" style="2"/>
  </cols>
  <sheetData>
    <row r="2" spans="1:7" ht="15.75" thickBot="1" x14ac:dyDescent="0.3">
      <c r="A2" s="9" t="s">
        <v>2</v>
      </c>
      <c r="B2" s="8" t="s">
        <v>1</v>
      </c>
    </row>
    <row r="3" spans="1:7" x14ac:dyDescent="0.25">
      <c r="A3" s="6">
        <v>76</v>
      </c>
      <c r="B3" s="5">
        <v>48</v>
      </c>
      <c r="E3" s="21"/>
      <c r="F3" s="21" t="s">
        <v>2</v>
      </c>
      <c r="G3" s="21" t="s">
        <v>1</v>
      </c>
    </row>
    <row r="4" spans="1:7" x14ac:dyDescent="0.25">
      <c r="A4" s="6">
        <v>90</v>
      </c>
      <c r="B4" s="5">
        <v>77</v>
      </c>
      <c r="E4" s="19" t="s">
        <v>2</v>
      </c>
      <c r="F4" s="19">
        <v>1</v>
      </c>
      <c r="G4" s="19"/>
    </row>
    <row r="5" spans="1:7" ht="15.75" thickBot="1" x14ac:dyDescent="0.3">
      <c r="A5" s="6">
        <v>69</v>
      </c>
      <c r="B5" s="5">
        <v>92</v>
      </c>
      <c r="E5" s="20" t="s">
        <v>1</v>
      </c>
      <c r="F5" s="20">
        <v>0.67727312117503535</v>
      </c>
      <c r="G5" s="20">
        <v>1</v>
      </c>
    </row>
    <row r="6" spans="1:7" x14ac:dyDescent="0.25">
      <c r="A6" s="6">
        <v>64</v>
      </c>
      <c r="B6" s="5">
        <v>78</v>
      </c>
    </row>
    <row r="7" spans="1:7" x14ac:dyDescent="0.25">
      <c r="A7" s="6">
        <v>75</v>
      </c>
      <c r="B7" s="5">
        <v>77</v>
      </c>
    </row>
    <row r="8" spans="1:7" x14ac:dyDescent="0.25">
      <c r="A8" s="6">
        <v>61</v>
      </c>
      <c r="B8" s="5">
        <v>63</v>
      </c>
    </row>
    <row r="9" spans="1:7" x14ac:dyDescent="0.25">
      <c r="A9" s="6">
        <v>60</v>
      </c>
      <c r="B9" s="5">
        <v>61</v>
      </c>
    </row>
    <row r="10" spans="1:7" x14ac:dyDescent="0.25">
      <c r="A10" s="6">
        <v>68</v>
      </c>
      <c r="B10" s="5">
        <v>80</v>
      </c>
    </row>
    <row r="11" spans="1:7" x14ac:dyDescent="0.25">
      <c r="A11" s="6">
        <v>79</v>
      </c>
      <c r="B11" s="5">
        <v>94</v>
      </c>
    </row>
    <row r="12" spans="1:7" x14ac:dyDescent="0.25">
      <c r="A12" s="6">
        <v>60</v>
      </c>
      <c r="B12" s="5">
        <v>63</v>
      </c>
    </row>
    <row r="13" spans="1:7" x14ac:dyDescent="0.25">
      <c r="A13" s="6">
        <v>49</v>
      </c>
      <c r="B13" s="5">
        <v>29</v>
      </c>
    </row>
    <row r="14" spans="1:7" x14ac:dyDescent="0.25">
      <c r="A14" s="6">
        <v>71</v>
      </c>
      <c r="B14" s="5">
        <v>98</v>
      </c>
    </row>
    <row r="15" spans="1:7" x14ac:dyDescent="0.25">
      <c r="A15" s="6">
        <v>61</v>
      </c>
      <c r="B15" s="5">
        <v>60</v>
      </c>
    </row>
    <row r="16" spans="1:7" x14ac:dyDescent="0.25">
      <c r="A16" s="6">
        <v>78</v>
      </c>
      <c r="B16" s="5">
        <v>68</v>
      </c>
    </row>
    <row r="17" spans="1:2" x14ac:dyDescent="0.25">
      <c r="A17" s="6">
        <v>78</v>
      </c>
      <c r="B17" s="5">
        <v>91</v>
      </c>
    </row>
    <row r="18" spans="1:2" x14ac:dyDescent="0.25">
      <c r="A18" s="6">
        <v>52</v>
      </c>
      <c r="B18" s="5">
        <v>78</v>
      </c>
    </row>
    <row r="19" spans="1:2" x14ac:dyDescent="0.25">
      <c r="A19" s="6">
        <v>43</v>
      </c>
      <c r="B19" s="5">
        <v>48</v>
      </c>
    </row>
    <row r="20" spans="1:2" x14ac:dyDescent="0.25">
      <c r="A20" s="6">
        <v>76</v>
      </c>
      <c r="B20" s="5">
        <v>92</v>
      </c>
    </row>
    <row r="21" spans="1:2" x14ac:dyDescent="0.25">
      <c r="A21" s="6">
        <v>85</v>
      </c>
      <c r="B21" s="5">
        <v>96</v>
      </c>
    </row>
    <row r="22" spans="1:2" x14ac:dyDescent="0.25">
      <c r="A22" s="6">
        <v>53</v>
      </c>
      <c r="B22" s="5">
        <v>48</v>
      </c>
    </row>
    <row r="23" spans="1:2" x14ac:dyDescent="0.25">
      <c r="A23" s="6">
        <v>58</v>
      </c>
      <c r="B23" s="5">
        <v>61</v>
      </c>
    </row>
    <row r="24" spans="1:2" x14ac:dyDescent="0.25">
      <c r="A24" s="6">
        <v>50</v>
      </c>
      <c r="B24" s="5">
        <v>26</v>
      </c>
    </row>
    <row r="25" spans="1:2" x14ac:dyDescent="0.25">
      <c r="A25" s="6">
        <v>65</v>
      </c>
      <c r="B25" s="5">
        <v>80</v>
      </c>
    </row>
    <row r="26" spans="1:2" x14ac:dyDescent="0.25">
      <c r="A26" s="6">
        <v>69</v>
      </c>
      <c r="B26" s="5">
        <v>78</v>
      </c>
    </row>
    <row r="27" spans="1:2" x14ac:dyDescent="0.25">
      <c r="A27" s="6">
        <v>68</v>
      </c>
      <c r="B27" s="5">
        <v>52</v>
      </c>
    </row>
    <row r="28" spans="1:2" x14ac:dyDescent="0.25">
      <c r="A28" s="6">
        <v>76</v>
      </c>
      <c r="B28" s="5">
        <v>92</v>
      </c>
    </row>
    <row r="29" spans="1:2" x14ac:dyDescent="0.25">
      <c r="A29" s="6">
        <v>58</v>
      </c>
      <c r="B29" s="5">
        <v>76</v>
      </c>
    </row>
    <row r="30" spans="1:2" x14ac:dyDescent="0.25">
      <c r="A30" s="6">
        <v>51</v>
      </c>
      <c r="B30" s="5">
        <v>46</v>
      </c>
    </row>
    <row r="31" spans="1:2" x14ac:dyDescent="0.25">
      <c r="A31" s="6">
        <v>91</v>
      </c>
      <c r="B31" s="5">
        <v>93</v>
      </c>
    </row>
    <row r="32" spans="1:2" x14ac:dyDescent="0.25">
      <c r="A32" s="6">
        <v>76</v>
      </c>
      <c r="B32" s="5">
        <v>96</v>
      </c>
    </row>
    <row r="33" spans="1:2" x14ac:dyDescent="0.25">
      <c r="A33" s="6">
        <v>91</v>
      </c>
      <c r="B33" s="5">
        <v>82</v>
      </c>
    </row>
    <row r="34" spans="1:2" x14ac:dyDescent="0.25">
      <c r="A34" s="6">
        <v>79</v>
      </c>
      <c r="B34" s="5">
        <v>62</v>
      </c>
    </row>
    <row r="35" spans="1:2" x14ac:dyDescent="0.25">
      <c r="A35" s="6">
        <v>55</v>
      </c>
      <c r="B35" s="5">
        <v>43</v>
      </c>
    </row>
    <row r="36" spans="1:2" x14ac:dyDescent="0.25">
      <c r="A36" s="6">
        <v>71</v>
      </c>
      <c r="B36" s="5">
        <v>59</v>
      </c>
    </row>
    <row r="37" spans="1:2" x14ac:dyDescent="0.25">
      <c r="A37" s="6">
        <v>58</v>
      </c>
      <c r="B37" s="5">
        <v>51</v>
      </c>
    </row>
    <row r="38" spans="1:2" x14ac:dyDescent="0.25">
      <c r="A38" s="6">
        <v>63</v>
      </c>
      <c r="B38" s="5">
        <v>74</v>
      </c>
    </row>
    <row r="39" spans="1:2" x14ac:dyDescent="0.25">
      <c r="A39" s="6">
        <v>62</v>
      </c>
      <c r="B39" s="5">
        <v>33</v>
      </c>
    </row>
    <row r="40" spans="1:2" x14ac:dyDescent="0.25">
      <c r="A40" s="6">
        <v>76</v>
      </c>
      <c r="B40" s="5">
        <v>78</v>
      </c>
    </row>
    <row r="41" spans="1:2" x14ac:dyDescent="0.25">
      <c r="A41" s="6">
        <v>74</v>
      </c>
      <c r="B41" s="5">
        <v>61</v>
      </c>
    </row>
    <row r="42" spans="1:2" x14ac:dyDescent="0.25">
      <c r="A42" s="6">
        <v>69</v>
      </c>
      <c r="B42" s="5">
        <v>47</v>
      </c>
    </row>
    <row r="43" spans="1:2" x14ac:dyDescent="0.25">
      <c r="A43" s="6">
        <v>68</v>
      </c>
      <c r="B43" s="5">
        <v>64</v>
      </c>
    </row>
    <row r="44" spans="1:2" x14ac:dyDescent="0.25">
      <c r="A44" s="6">
        <v>26</v>
      </c>
      <c r="B44" s="5">
        <v>27</v>
      </c>
    </row>
    <row r="45" spans="1:2" x14ac:dyDescent="0.25">
      <c r="A45" s="6">
        <v>54</v>
      </c>
      <c r="B45" s="5">
        <v>34</v>
      </c>
    </row>
    <row r="46" spans="1:2" x14ac:dyDescent="0.25">
      <c r="A46" s="6">
        <v>55</v>
      </c>
      <c r="B46" s="5">
        <v>52</v>
      </c>
    </row>
    <row r="47" spans="1:2" x14ac:dyDescent="0.25">
      <c r="A47" s="6">
        <v>77</v>
      </c>
      <c r="B47" s="5">
        <v>83</v>
      </c>
    </row>
    <row r="48" spans="1:2" x14ac:dyDescent="0.25">
      <c r="A48" s="6">
        <v>70</v>
      </c>
      <c r="B48" s="5">
        <v>61</v>
      </c>
    </row>
    <row r="49" spans="1:2" x14ac:dyDescent="0.25">
      <c r="A49" s="6">
        <v>78</v>
      </c>
      <c r="B49" s="5">
        <v>66</v>
      </c>
    </row>
    <row r="50" spans="1:2" x14ac:dyDescent="0.25">
      <c r="A50" s="6">
        <v>66</v>
      </c>
      <c r="B50" s="5">
        <v>64</v>
      </c>
    </row>
    <row r="51" spans="1:2" x14ac:dyDescent="0.25">
      <c r="A51" s="6">
        <v>63</v>
      </c>
      <c r="B51" s="5">
        <v>67</v>
      </c>
    </row>
    <row r="52" spans="1:2" x14ac:dyDescent="0.25">
      <c r="A52" s="6">
        <v>77</v>
      </c>
      <c r="B52" s="5">
        <v>67</v>
      </c>
    </row>
    <row r="53" spans="1:2" x14ac:dyDescent="0.25">
      <c r="A53" s="6">
        <v>75</v>
      </c>
      <c r="B53" s="5">
        <v>66</v>
      </c>
    </row>
    <row r="54" spans="1:2" x14ac:dyDescent="0.25">
      <c r="A54" s="6">
        <v>72</v>
      </c>
      <c r="B54" s="5">
        <v>48</v>
      </c>
    </row>
    <row r="55" spans="1:2" x14ac:dyDescent="0.25">
      <c r="A55" s="6">
        <v>48</v>
      </c>
      <c r="B55" s="5">
        <v>31</v>
      </c>
    </row>
    <row r="56" spans="1:2" x14ac:dyDescent="0.25">
      <c r="A56" s="6">
        <v>51</v>
      </c>
      <c r="B56" s="5">
        <v>33</v>
      </c>
    </row>
    <row r="57" spans="1:2" x14ac:dyDescent="0.25">
      <c r="A57" s="6">
        <v>73</v>
      </c>
      <c r="B57" s="5">
        <v>66</v>
      </c>
    </row>
    <row r="58" spans="1:2" x14ac:dyDescent="0.25">
      <c r="A58" s="6">
        <v>53</v>
      </c>
      <c r="B58" s="5">
        <v>47</v>
      </c>
    </row>
    <row r="59" spans="1:2" x14ac:dyDescent="0.25">
      <c r="A59" s="6">
        <v>61</v>
      </c>
      <c r="B59" s="5">
        <v>80</v>
      </c>
    </row>
    <row r="60" spans="1:2" x14ac:dyDescent="0.25">
      <c r="A60" s="6">
        <v>60</v>
      </c>
      <c r="B60" s="5">
        <v>100</v>
      </c>
    </row>
    <row r="61" spans="1:2" x14ac:dyDescent="0.25">
      <c r="A61" s="6">
        <v>87</v>
      </c>
      <c r="B61" s="5">
        <v>91</v>
      </c>
    </row>
    <row r="62" spans="1:2" x14ac:dyDescent="0.25">
      <c r="A62" s="6">
        <v>58</v>
      </c>
      <c r="B62" s="5">
        <v>51</v>
      </c>
    </row>
    <row r="63" spans="1:2" x14ac:dyDescent="0.25">
      <c r="A63" s="6">
        <v>41</v>
      </c>
      <c r="B63" s="5">
        <v>26</v>
      </c>
    </row>
    <row r="64" spans="1:2" x14ac:dyDescent="0.25">
      <c r="A64" s="6">
        <v>64</v>
      </c>
      <c r="B64" s="5">
        <v>61</v>
      </c>
    </row>
    <row r="65" spans="1:2" x14ac:dyDescent="0.25">
      <c r="A65" s="6">
        <v>89</v>
      </c>
      <c r="B65" s="5">
        <v>82</v>
      </c>
    </row>
    <row r="66" spans="1:2" x14ac:dyDescent="0.25">
      <c r="A66" s="6">
        <v>66</v>
      </c>
      <c r="B66" s="5">
        <v>68</v>
      </c>
    </row>
    <row r="67" spans="1:2" x14ac:dyDescent="0.25">
      <c r="A67" s="6">
        <v>91</v>
      </c>
      <c r="B67" s="5">
        <v>80</v>
      </c>
    </row>
    <row r="68" spans="1:2" x14ac:dyDescent="0.25">
      <c r="A68" s="6">
        <v>50</v>
      </c>
      <c r="B68" s="5">
        <v>48</v>
      </c>
    </row>
    <row r="69" spans="1:2" x14ac:dyDescent="0.25">
      <c r="A69" s="6">
        <v>49</v>
      </c>
      <c r="B69" s="5">
        <v>44</v>
      </c>
    </row>
    <row r="70" spans="1:2" x14ac:dyDescent="0.25">
      <c r="A70" s="6">
        <v>69</v>
      </c>
      <c r="B70" s="5">
        <v>62</v>
      </c>
    </row>
    <row r="71" spans="1:2" x14ac:dyDescent="0.25">
      <c r="A71" s="6">
        <v>59</v>
      </c>
      <c r="B71" s="5">
        <v>67</v>
      </c>
    </row>
    <row r="72" spans="1:2" x14ac:dyDescent="0.25">
      <c r="A72" s="6">
        <v>65</v>
      </c>
      <c r="B72" s="5">
        <v>67</v>
      </c>
    </row>
    <row r="73" spans="1:2" x14ac:dyDescent="0.25">
      <c r="A73" s="6">
        <v>72</v>
      </c>
      <c r="B73" s="5">
        <v>81</v>
      </c>
    </row>
    <row r="74" spans="1:2" x14ac:dyDescent="0.25">
      <c r="A74" s="6">
        <v>73</v>
      </c>
      <c r="B74" s="5">
        <v>60</v>
      </c>
    </row>
    <row r="75" spans="1:2" x14ac:dyDescent="0.25">
      <c r="A75" s="6">
        <v>91</v>
      </c>
      <c r="B75" s="5">
        <v>79</v>
      </c>
    </row>
    <row r="76" spans="1:2" x14ac:dyDescent="0.25">
      <c r="A76" s="6">
        <v>80</v>
      </c>
      <c r="B76" s="5">
        <v>78</v>
      </c>
    </row>
    <row r="77" spans="1:2" x14ac:dyDescent="0.25">
      <c r="A77" s="6">
        <v>63</v>
      </c>
      <c r="B77" s="5">
        <v>62</v>
      </c>
    </row>
    <row r="78" spans="1:2" x14ac:dyDescent="0.25">
      <c r="A78" s="6">
        <v>62</v>
      </c>
      <c r="B78" s="5">
        <v>78</v>
      </c>
    </row>
    <row r="79" spans="1:2" x14ac:dyDescent="0.25">
      <c r="A79" s="6">
        <v>79</v>
      </c>
      <c r="B79" s="5">
        <v>62</v>
      </c>
    </row>
    <row r="80" spans="1:2" x14ac:dyDescent="0.25">
      <c r="A80" s="6">
        <v>69</v>
      </c>
      <c r="B80" s="5">
        <v>80</v>
      </c>
    </row>
    <row r="81" spans="1:2" x14ac:dyDescent="0.25">
      <c r="A81" s="6">
        <v>79</v>
      </c>
      <c r="B81" s="5">
        <v>84</v>
      </c>
    </row>
    <row r="82" spans="1:2" x14ac:dyDescent="0.25">
      <c r="A82" s="6">
        <v>54</v>
      </c>
      <c r="B82" s="5">
        <v>48</v>
      </c>
    </row>
    <row r="83" spans="1:2" x14ac:dyDescent="0.25">
      <c r="A83" s="6">
        <v>60</v>
      </c>
      <c r="B83" s="5">
        <v>60</v>
      </c>
    </row>
    <row r="84" spans="1:2" x14ac:dyDescent="0.25">
      <c r="A84" s="6">
        <v>66</v>
      </c>
      <c r="B84" s="5">
        <v>58</v>
      </c>
    </row>
    <row r="85" spans="1:2" x14ac:dyDescent="0.25">
      <c r="A85" s="6">
        <v>66</v>
      </c>
      <c r="B85" s="5">
        <v>79</v>
      </c>
    </row>
    <row r="86" spans="1:2" x14ac:dyDescent="0.25">
      <c r="A86" s="6">
        <v>83</v>
      </c>
      <c r="B86" s="5">
        <v>100</v>
      </c>
    </row>
    <row r="87" spans="1:2" x14ac:dyDescent="0.25">
      <c r="A87" s="6">
        <v>61</v>
      </c>
      <c r="B87" s="5">
        <v>50</v>
      </c>
    </row>
    <row r="88" spans="1:2" x14ac:dyDescent="0.25">
      <c r="A88" s="6">
        <v>61</v>
      </c>
      <c r="B88" s="5">
        <v>65</v>
      </c>
    </row>
    <row r="89" spans="1:2" x14ac:dyDescent="0.25">
      <c r="A89" s="6">
        <v>61</v>
      </c>
      <c r="B89" s="5">
        <v>46</v>
      </c>
    </row>
    <row r="90" spans="1:2" x14ac:dyDescent="0.25">
      <c r="A90" s="6">
        <v>74</v>
      </c>
      <c r="B90" s="5">
        <v>62</v>
      </c>
    </row>
    <row r="91" spans="1:2" x14ac:dyDescent="0.25">
      <c r="A91" s="6">
        <v>54</v>
      </c>
      <c r="B91" s="5">
        <v>79</v>
      </c>
    </row>
    <row r="92" spans="1:2" x14ac:dyDescent="0.25">
      <c r="A92" s="6">
        <v>61</v>
      </c>
      <c r="B92" s="5">
        <v>64</v>
      </c>
    </row>
    <row r="93" spans="1:2" x14ac:dyDescent="0.25">
      <c r="A93" s="6">
        <v>77</v>
      </c>
      <c r="B93" s="5">
        <v>97</v>
      </c>
    </row>
    <row r="94" spans="1:2" x14ac:dyDescent="0.25">
      <c r="A94" s="6">
        <v>59</v>
      </c>
      <c r="B94" s="5">
        <v>79</v>
      </c>
    </row>
    <row r="95" spans="1:2" x14ac:dyDescent="0.25">
      <c r="A95" s="6">
        <v>43</v>
      </c>
      <c r="B95" s="5">
        <v>59</v>
      </c>
    </row>
    <row r="96" spans="1:2" x14ac:dyDescent="0.25">
      <c r="A96" s="6">
        <v>88</v>
      </c>
      <c r="B96" s="5">
        <v>64</v>
      </c>
    </row>
    <row r="97" spans="1:2" x14ac:dyDescent="0.25">
      <c r="A97" s="6">
        <v>68</v>
      </c>
      <c r="B97" s="5">
        <v>67</v>
      </c>
    </row>
    <row r="98" spans="1:2" x14ac:dyDescent="0.25">
      <c r="A98" s="6">
        <v>49</v>
      </c>
      <c r="B98" s="5">
        <v>36</v>
      </c>
    </row>
    <row r="99" spans="1:2" x14ac:dyDescent="0.25">
      <c r="A99" s="6">
        <v>43</v>
      </c>
      <c r="B99" s="5">
        <v>29</v>
      </c>
    </row>
    <row r="100" spans="1:2" x14ac:dyDescent="0.25">
      <c r="A100" s="6">
        <v>50</v>
      </c>
      <c r="B100" s="5">
        <v>26</v>
      </c>
    </row>
    <row r="101" spans="1:2" x14ac:dyDescent="0.25">
      <c r="A101" s="6">
        <v>51</v>
      </c>
      <c r="B101" s="5">
        <v>51</v>
      </c>
    </row>
    <row r="102" spans="1:2" x14ac:dyDescent="0.25">
      <c r="A102" s="6">
        <v>68</v>
      </c>
      <c r="B102" s="5">
        <v>67</v>
      </c>
    </row>
    <row r="103" spans="1:2" x14ac:dyDescent="0.25">
      <c r="A103" s="6">
        <v>50</v>
      </c>
      <c r="B103" s="5">
        <v>49</v>
      </c>
    </row>
    <row r="104" spans="1:2" x14ac:dyDescent="0.25">
      <c r="A104" s="6">
        <v>43</v>
      </c>
      <c r="B104" s="5">
        <v>31</v>
      </c>
    </row>
    <row r="105" spans="1:2" x14ac:dyDescent="0.25">
      <c r="A105" s="6">
        <v>60</v>
      </c>
      <c r="B105" s="5">
        <v>49</v>
      </c>
    </row>
    <row r="106" spans="1:2" x14ac:dyDescent="0.25">
      <c r="A106" s="6">
        <v>63</v>
      </c>
      <c r="B106" s="5">
        <v>28</v>
      </c>
    </row>
    <row r="107" spans="1:2" x14ac:dyDescent="0.25">
      <c r="A107" s="6">
        <v>87</v>
      </c>
      <c r="B107" s="5">
        <v>92</v>
      </c>
    </row>
    <row r="108" spans="1:2" x14ac:dyDescent="0.25">
      <c r="A108" s="6">
        <v>56</v>
      </c>
      <c r="B108" s="5">
        <v>65</v>
      </c>
    </row>
    <row r="109" spans="1:2" x14ac:dyDescent="0.25">
      <c r="A109" s="6">
        <v>67</v>
      </c>
      <c r="B109" s="5">
        <v>78</v>
      </c>
    </row>
    <row r="110" spans="1:2" x14ac:dyDescent="0.25">
      <c r="A110" s="6">
        <v>69</v>
      </c>
      <c r="B110" s="5">
        <v>83</v>
      </c>
    </row>
    <row r="111" spans="1:2" x14ac:dyDescent="0.25">
      <c r="A111" s="6">
        <v>73</v>
      </c>
      <c r="B111" s="5">
        <v>66</v>
      </c>
    </row>
    <row r="112" spans="1:2" x14ac:dyDescent="0.25">
      <c r="A112" s="6">
        <v>81</v>
      </c>
      <c r="B112" s="5">
        <v>78</v>
      </c>
    </row>
    <row r="113" spans="1:2" x14ac:dyDescent="0.25">
      <c r="A113" s="6">
        <v>80</v>
      </c>
      <c r="B113" s="5">
        <v>92</v>
      </c>
    </row>
    <row r="114" spans="1:2" x14ac:dyDescent="0.25">
      <c r="A114" s="6">
        <v>68</v>
      </c>
      <c r="B114" s="5">
        <v>34</v>
      </c>
    </row>
    <row r="115" spans="1:2" x14ac:dyDescent="0.25">
      <c r="A115" s="6">
        <v>60</v>
      </c>
      <c r="B115" s="5">
        <v>60</v>
      </c>
    </row>
    <row r="116" spans="1:2" x14ac:dyDescent="0.25">
      <c r="A116" s="6">
        <v>64</v>
      </c>
      <c r="B116" s="5">
        <v>94</v>
      </c>
    </row>
    <row r="117" spans="1:2" x14ac:dyDescent="0.25">
      <c r="A117" s="6">
        <v>51</v>
      </c>
      <c r="B117" s="5">
        <v>45</v>
      </c>
    </row>
    <row r="118" spans="1:2" x14ac:dyDescent="0.25">
      <c r="A118" s="6">
        <v>78</v>
      </c>
      <c r="B118" s="5">
        <v>82</v>
      </c>
    </row>
    <row r="119" spans="1:2" x14ac:dyDescent="0.25">
      <c r="A119" s="6">
        <v>43</v>
      </c>
      <c r="B119" s="5">
        <v>33</v>
      </c>
    </row>
    <row r="120" spans="1:2" x14ac:dyDescent="0.25">
      <c r="A120" s="6">
        <v>61</v>
      </c>
      <c r="B120" s="5">
        <v>48</v>
      </c>
    </row>
    <row r="121" spans="1:2" x14ac:dyDescent="0.25">
      <c r="A121" s="6">
        <v>55</v>
      </c>
      <c r="B121" s="5">
        <v>44</v>
      </c>
    </row>
    <row r="122" spans="1:2" x14ac:dyDescent="0.25">
      <c r="A122" s="6">
        <v>59</v>
      </c>
      <c r="B122" s="5">
        <v>49</v>
      </c>
    </row>
    <row r="123" spans="1:2" x14ac:dyDescent="0.25">
      <c r="A123" s="6">
        <v>88</v>
      </c>
      <c r="B123" s="5">
        <v>81</v>
      </c>
    </row>
    <row r="124" spans="1:2" x14ac:dyDescent="0.25">
      <c r="A124" s="6">
        <v>92</v>
      </c>
      <c r="B124" s="5">
        <v>83</v>
      </c>
    </row>
    <row r="125" spans="1:2" x14ac:dyDescent="0.25">
      <c r="A125" s="6">
        <v>48</v>
      </c>
      <c r="B125" s="5">
        <v>52</v>
      </c>
    </row>
    <row r="126" spans="1:2" x14ac:dyDescent="0.25">
      <c r="A126" s="6">
        <v>42</v>
      </c>
      <c r="B126" s="5">
        <v>43</v>
      </c>
    </row>
    <row r="127" spans="1:2" x14ac:dyDescent="0.25">
      <c r="A127" s="6">
        <v>62</v>
      </c>
      <c r="B127" s="5">
        <v>48</v>
      </c>
    </row>
    <row r="128" spans="1:2" x14ac:dyDescent="0.25">
      <c r="A128" s="6">
        <v>70</v>
      </c>
      <c r="B128" s="5">
        <v>64</v>
      </c>
    </row>
    <row r="129" spans="1:2" x14ac:dyDescent="0.25">
      <c r="A129" s="6">
        <v>41</v>
      </c>
      <c r="B129" s="5">
        <v>59</v>
      </c>
    </row>
    <row r="130" spans="1:2" x14ac:dyDescent="0.25">
      <c r="A130" s="6">
        <v>61</v>
      </c>
      <c r="B130" s="5">
        <v>43</v>
      </c>
    </row>
    <row r="131" spans="1:2" x14ac:dyDescent="0.25">
      <c r="A131" s="6">
        <v>72</v>
      </c>
      <c r="B131" s="5">
        <v>64</v>
      </c>
    </row>
    <row r="132" spans="1:2" x14ac:dyDescent="0.25">
      <c r="A132" s="6">
        <v>43</v>
      </c>
      <c r="B132" s="5">
        <v>44</v>
      </c>
    </row>
    <row r="133" spans="1:2" x14ac:dyDescent="0.25">
      <c r="A133" s="6">
        <v>100</v>
      </c>
      <c r="B133" s="5">
        <v>99</v>
      </c>
    </row>
    <row r="134" spans="1:2" x14ac:dyDescent="0.25">
      <c r="A134" s="6">
        <v>52</v>
      </c>
      <c r="B134" s="5">
        <v>51</v>
      </c>
    </row>
    <row r="135" spans="1:2" x14ac:dyDescent="0.25">
      <c r="A135" s="6">
        <v>59</v>
      </c>
      <c r="B135" s="5">
        <v>66</v>
      </c>
    </row>
    <row r="136" spans="1:2" x14ac:dyDescent="0.25">
      <c r="A136" s="6">
        <v>64</v>
      </c>
      <c r="B136" s="5">
        <v>76</v>
      </c>
    </row>
    <row r="137" spans="1:2" x14ac:dyDescent="0.25">
      <c r="A137" s="6">
        <v>51</v>
      </c>
      <c r="B137" s="5">
        <v>65</v>
      </c>
    </row>
    <row r="138" spans="1:2" x14ac:dyDescent="0.25">
      <c r="A138" s="6">
        <v>71</v>
      </c>
      <c r="B138" s="5">
        <v>91</v>
      </c>
    </row>
    <row r="139" spans="1:2" x14ac:dyDescent="0.25">
      <c r="A139" s="6">
        <v>72</v>
      </c>
      <c r="B139" s="5">
        <v>67</v>
      </c>
    </row>
    <row r="140" spans="1:2" x14ac:dyDescent="0.25">
      <c r="A140" s="6">
        <v>65</v>
      </c>
      <c r="B140" s="5">
        <v>78</v>
      </c>
    </row>
    <row r="141" spans="1:2" x14ac:dyDescent="0.25">
      <c r="A141" s="6">
        <v>64</v>
      </c>
      <c r="B141" s="5">
        <v>75</v>
      </c>
    </row>
    <row r="142" spans="1:2" x14ac:dyDescent="0.25">
      <c r="A142" s="6">
        <v>52</v>
      </c>
      <c r="B142" s="5">
        <v>31</v>
      </c>
    </row>
    <row r="143" spans="1:2" x14ac:dyDescent="0.25">
      <c r="A143" s="6">
        <v>69</v>
      </c>
      <c r="B143" s="5">
        <v>79</v>
      </c>
    </row>
    <row r="144" spans="1:2" x14ac:dyDescent="0.25">
      <c r="A144" s="6">
        <v>54</v>
      </c>
      <c r="B144" s="5">
        <v>27</v>
      </c>
    </row>
    <row r="145" spans="1:2" x14ac:dyDescent="0.25">
      <c r="A145" s="6">
        <v>81</v>
      </c>
      <c r="B145" s="5">
        <v>61</v>
      </c>
    </row>
    <row r="146" spans="1:2" x14ac:dyDescent="0.25">
      <c r="A146" s="6">
        <v>61</v>
      </c>
      <c r="B146" s="5">
        <v>44</v>
      </c>
    </row>
    <row r="147" spans="1:2" x14ac:dyDescent="0.25">
      <c r="A147" s="6">
        <v>54</v>
      </c>
      <c r="B147" s="5">
        <v>60</v>
      </c>
    </row>
    <row r="148" spans="1:2" x14ac:dyDescent="0.25">
      <c r="A148" s="6">
        <v>76</v>
      </c>
      <c r="B148" s="5">
        <v>93</v>
      </c>
    </row>
    <row r="149" spans="1:2" x14ac:dyDescent="0.25">
      <c r="A149" s="6">
        <v>77</v>
      </c>
      <c r="B149" s="5">
        <v>77</v>
      </c>
    </row>
    <row r="150" spans="1:2" x14ac:dyDescent="0.25">
      <c r="A150" s="6">
        <v>69</v>
      </c>
      <c r="B150" s="5">
        <v>96</v>
      </c>
    </row>
    <row r="151" spans="1:2" x14ac:dyDescent="0.25">
      <c r="A151" s="6">
        <v>66</v>
      </c>
      <c r="B151" s="5">
        <v>61</v>
      </c>
    </row>
    <row r="152" spans="1:2" x14ac:dyDescent="0.25">
      <c r="A152" s="6">
        <v>52</v>
      </c>
      <c r="B152" s="5">
        <v>28</v>
      </c>
    </row>
    <row r="153" spans="1:2" x14ac:dyDescent="0.25">
      <c r="A153" s="6">
        <v>69</v>
      </c>
      <c r="B153" s="5">
        <v>83</v>
      </c>
    </row>
    <row r="154" spans="1:2" x14ac:dyDescent="0.25">
      <c r="A154" s="6">
        <v>68</v>
      </c>
      <c r="B154" s="5">
        <v>62</v>
      </c>
    </row>
    <row r="155" spans="1:2" x14ac:dyDescent="0.25">
      <c r="A155" s="6">
        <v>83</v>
      </c>
      <c r="B155" s="5">
        <v>97</v>
      </c>
    </row>
    <row r="156" spans="1:2" x14ac:dyDescent="0.25">
      <c r="A156" s="6">
        <v>78</v>
      </c>
      <c r="B156" s="5">
        <v>66</v>
      </c>
    </row>
    <row r="157" spans="1:2" x14ac:dyDescent="0.25">
      <c r="A157" s="6">
        <v>72</v>
      </c>
      <c r="B157" s="5">
        <v>61</v>
      </c>
    </row>
    <row r="158" spans="1:2" x14ac:dyDescent="0.25">
      <c r="A158" s="6">
        <v>71</v>
      </c>
      <c r="B158" s="5">
        <v>49</v>
      </c>
    </row>
    <row r="159" spans="1:2" x14ac:dyDescent="0.25">
      <c r="A159" s="6">
        <v>84</v>
      </c>
      <c r="B159" s="5">
        <v>97</v>
      </c>
    </row>
    <row r="160" spans="1:2" x14ac:dyDescent="0.25">
      <c r="A160" s="6">
        <v>61</v>
      </c>
      <c r="B160" s="5">
        <v>66</v>
      </c>
    </row>
    <row r="161" spans="1:2" x14ac:dyDescent="0.25">
      <c r="A161" s="6">
        <v>79</v>
      </c>
      <c r="B161" s="5">
        <v>99</v>
      </c>
    </row>
    <row r="162" spans="1:2" x14ac:dyDescent="0.25">
      <c r="A162" s="6">
        <v>65</v>
      </c>
      <c r="B162" s="5">
        <v>63</v>
      </c>
    </row>
    <row r="163" spans="1:2" x14ac:dyDescent="0.25">
      <c r="A163" s="6">
        <v>68</v>
      </c>
      <c r="B163" s="5">
        <v>65</v>
      </c>
    </row>
    <row r="164" spans="1:2" x14ac:dyDescent="0.25">
      <c r="A164" s="6">
        <v>64</v>
      </c>
      <c r="B164" s="5">
        <v>44</v>
      </c>
    </row>
    <row r="165" spans="1:2" x14ac:dyDescent="0.25">
      <c r="A165" s="6">
        <v>56</v>
      </c>
      <c r="B165" s="5">
        <v>45</v>
      </c>
    </row>
    <row r="166" spans="1:2" x14ac:dyDescent="0.25">
      <c r="A166" s="6">
        <v>74</v>
      </c>
      <c r="B166" s="5">
        <v>65</v>
      </c>
    </row>
    <row r="167" spans="1:2" x14ac:dyDescent="0.25">
      <c r="A167" s="6">
        <v>76</v>
      </c>
      <c r="B167" s="5">
        <v>91</v>
      </c>
    </row>
    <row r="168" spans="1:2" x14ac:dyDescent="0.25">
      <c r="A168" s="6">
        <v>73</v>
      </c>
      <c r="B168" s="5">
        <v>65</v>
      </c>
    </row>
    <row r="169" spans="1:2" x14ac:dyDescent="0.25">
      <c r="A169" s="6">
        <v>55</v>
      </c>
      <c r="B169" s="5">
        <v>29</v>
      </c>
    </row>
    <row r="170" spans="1:2" x14ac:dyDescent="0.25">
      <c r="A170" s="6">
        <v>98</v>
      </c>
      <c r="B170" s="5">
        <v>93</v>
      </c>
    </row>
    <row r="171" spans="1:2" x14ac:dyDescent="0.25">
      <c r="A171" s="6">
        <v>87</v>
      </c>
      <c r="B171" s="5">
        <v>95</v>
      </c>
    </row>
    <row r="172" spans="1:2" x14ac:dyDescent="0.25">
      <c r="A172" s="6">
        <v>41</v>
      </c>
      <c r="B172" s="5">
        <v>48</v>
      </c>
    </row>
    <row r="173" spans="1:2" x14ac:dyDescent="0.25">
      <c r="A173" s="6">
        <v>70</v>
      </c>
      <c r="B173" s="5">
        <v>60</v>
      </c>
    </row>
    <row r="174" spans="1:2" x14ac:dyDescent="0.25">
      <c r="A174" s="6">
        <v>63</v>
      </c>
      <c r="B174" s="5">
        <v>27</v>
      </c>
    </row>
    <row r="175" spans="1:2" x14ac:dyDescent="0.25">
      <c r="A175" s="6">
        <v>56</v>
      </c>
      <c r="B175" s="5">
        <v>82</v>
      </c>
    </row>
    <row r="176" spans="1:2" x14ac:dyDescent="0.25">
      <c r="A176" s="6">
        <v>65</v>
      </c>
      <c r="B176" s="5">
        <v>60</v>
      </c>
    </row>
    <row r="177" spans="1:2" x14ac:dyDescent="0.25">
      <c r="A177" s="6">
        <v>49</v>
      </c>
      <c r="B177" s="5">
        <v>36</v>
      </c>
    </row>
    <row r="178" spans="1:2" x14ac:dyDescent="0.25">
      <c r="A178" s="6">
        <v>79</v>
      </c>
      <c r="B178" s="5">
        <v>80</v>
      </c>
    </row>
    <row r="179" spans="1:2" x14ac:dyDescent="0.25">
      <c r="A179" s="6">
        <v>64</v>
      </c>
      <c r="B179" s="5">
        <v>84</v>
      </c>
    </row>
    <row r="180" spans="1:2" x14ac:dyDescent="0.25">
      <c r="A180" s="6">
        <v>43</v>
      </c>
      <c r="B180" s="5">
        <v>29</v>
      </c>
    </row>
    <row r="181" spans="1:2" x14ac:dyDescent="0.25">
      <c r="A181" s="6">
        <v>73</v>
      </c>
      <c r="B181" s="5">
        <v>50</v>
      </c>
    </row>
    <row r="182" spans="1:2" x14ac:dyDescent="0.25">
      <c r="A182" s="6">
        <v>60</v>
      </c>
      <c r="B182" s="5">
        <v>34</v>
      </c>
    </row>
    <row r="183" spans="1:2" x14ac:dyDescent="0.25">
      <c r="A183" s="6">
        <v>58</v>
      </c>
      <c r="B183" s="5">
        <v>81</v>
      </c>
    </row>
    <row r="184" spans="1:2" x14ac:dyDescent="0.25">
      <c r="A184" s="6">
        <v>65</v>
      </c>
      <c r="B184" s="5">
        <v>80</v>
      </c>
    </row>
    <row r="185" spans="1:2" x14ac:dyDescent="0.25">
      <c r="A185" s="6">
        <v>74</v>
      </c>
      <c r="B185" s="5">
        <v>50</v>
      </c>
    </row>
    <row r="186" spans="1:2" x14ac:dyDescent="0.25">
      <c r="A186" s="6">
        <v>56</v>
      </c>
      <c r="B186" s="5">
        <v>64</v>
      </c>
    </row>
    <row r="187" spans="1:2" x14ac:dyDescent="0.25">
      <c r="A187" s="6">
        <v>53</v>
      </c>
      <c r="B187" s="5">
        <v>26</v>
      </c>
    </row>
    <row r="188" spans="1:2" x14ac:dyDescent="0.25">
      <c r="A188" s="6">
        <v>60</v>
      </c>
      <c r="B188" s="5">
        <v>66</v>
      </c>
    </row>
    <row r="189" spans="1:2" x14ac:dyDescent="0.25">
      <c r="A189" s="6">
        <v>55</v>
      </c>
      <c r="B189" s="5">
        <v>66</v>
      </c>
    </row>
    <row r="190" spans="1:2" x14ac:dyDescent="0.25">
      <c r="A190" s="6">
        <v>52</v>
      </c>
      <c r="B190" s="5">
        <v>30</v>
      </c>
    </row>
    <row r="191" spans="1:2" x14ac:dyDescent="0.25">
      <c r="A191" s="6">
        <v>58</v>
      </c>
      <c r="B191" s="5">
        <v>67</v>
      </c>
    </row>
    <row r="192" spans="1:2" x14ac:dyDescent="0.25">
      <c r="A192" s="6">
        <v>79</v>
      </c>
      <c r="B192" s="5">
        <v>78</v>
      </c>
    </row>
    <row r="193" spans="1:2" x14ac:dyDescent="0.25">
      <c r="A193" s="6">
        <v>53</v>
      </c>
      <c r="B193" s="5">
        <v>64</v>
      </c>
    </row>
    <row r="194" spans="1:2" x14ac:dyDescent="0.25">
      <c r="A194" s="6">
        <v>84</v>
      </c>
      <c r="B194" s="5">
        <v>67</v>
      </c>
    </row>
    <row r="195" spans="1:2" x14ac:dyDescent="0.25">
      <c r="A195" s="6">
        <v>82</v>
      </c>
      <c r="B195" s="5">
        <v>91</v>
      </c>
    </row>
    <row r="196" spans="1:2" x14ac:dyDescent="0.25">
      <c r="A196" s="6">
        <v>71</v>
      </c>
      <c r="B196" s="5">
        <v>93</v>
      </c>
    </row>
    <row r="197" spans="1:2" x14ac:dyDescent="0.25">
      <c r="A197" s="6">
        <v>65</v>
      </c>
      <c r="B197" s="5">
        <v>64</v>
      </c>
    </row>
    <row r="198" spans="1:2" x14ac:dyDescent="0.25">
      <c r="A198" s="6">
        <v>71</v>
      </c>
      <c r="B198" s="5">
        <v>99</v>
      </c>
    </row>
    <row r="199" spans="1:2" x14ac:dyDescent="0.25">
      <c r="A199" s="6">
        <v>71</v>
      </c>
      <c r="B199" s="5">
        <v>76</v>
      </c>
    </row>
    <row r="200" spans="1:2" x14ac:dyDescent="0.25">
      <c r="A200" s="6">
        <v>59</v>
      </c>
      <c r="B200" s="5">
        <v>81</v>
      </c>
    </row>
    <row r="201" spans="1:2" x14ac:dyDescent="0.25">
      <c r="A201" s="6">
        <v>51</v>
      </c>
      <c r="B201" s="5">
        <v>60</v>
      </c>
    </row>
    <row r="202" spans="1:2" x14ac:dyDescent="0.25">
      <c r="A202" s="6">
        <v>68</v>
      </c>
      <c r="B202" s="5">
        <v>65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2"/>
  <sheetViews>
    <sheetView topLeftCell="A8" workbookViewId="0">
      <selection activeCell="J5" sqref="J5"/>
    </sheetView>
  </sheetViews>
  <sheetFormatPr defaultRowHeight="15" x14ac:dyDescent="0.25"/>
  <cols>
    <col min="1" max="2" width="10.7109375" style="2"/>
  </cols>
  <sheetData>
    <row r="2" spans="1:7" ht="15.75" thickBot="1" x14ac:dyDescent="0.3">
      <c r="A2" s="9" t="s">
        <v>2</v>
      </c>
      <c r="B2" s="10" t="s">
        <v>7</v>
      </c>
    </row>
    <row r="3" spans="1:7" x14ac:dyDescent="0.25">
      <c r="A3" s="6">
        <v>76</v>
      </c>
      <c r="B3" s="7">
        <v>227</v>
      </c>
      <c r="E3" s="21"/>
      <c r="F3" s="21" t="s">
        <v>2</v>
      </c>
      <c r="G3" s="21" t="s">
        <v>7</v>
      </c>
    </row>
    <row r="4" spans="1:7" x14ac:dyDescent="0.25">
      <c r="A4" s="6">
        <v>90</v>
      </c>
      <c r="B4" s="7">
        <v>196</v>
      </c>
      <c r="E4" s="19" t="s">
        <v>2</v>
      </c>
      <c r="F4" s="19">
        <v>1</v>
      </c>
      <c r="G4" s="19"/>
    </row>
    <row r="5" spans="1:7" ht="15.75" thickBot="1" x14ac:dyDescent="0.3">
      <c r="A5" s="6">
        <v>69</v>
      </c>
      <c r="B5" s="7">
        <v>102</v>
      </c>
      <c r="E5" s="20" t="s">
        <v>7</v>
      </c>
      <c r="F5" s="20">
        <v>-9.2362576059772702E-2</v>
      </c>
      <c r="G5" s="20">
        <v>1</v>
      </c>
    </row>
    <row r="6" spans="1:7" x14ac:dyDescent="0.25">
      <c r="A6" s="6">
        <v>64</v>
      </c>
      <c r="B6" s="7">
        <v>252</v>
      </c>
    </row>
    <row r="7" spans="1:7" x14ac:dyDescent="0.25">
      <c r="A7" s="6">
        <v>75</v>
      </c>
      <c r="B7" s="7">
        <v>291</v>
      </c>
    </row>
    <row r="8" spans="1:7" x14ac:dyDescent="0.25">
      <c r="A8" s="6">
        <v>61</v>
      </c>
      <c r="B8" s="7">
        <v>100</v>
      </c>
    </row>
    <row r="9" spans="1:7" x14ac:dyDescent="0.25">
      <c r="A9" s="6">
        <v>60</v>
      </c>
      <c r="B9" s="7">
        <v>345</v>
      </c>
    </row>
    <row r="10" spans="1:7" x14ac:dyDescent="0.25">
      <c r="A10" s="6">
        <v>68</v>
      </c>
      <c r="B10" s="7">
        <v>191</v>
      </c>
    </row>
    <row r="11" spans="1:7" x14ac:dyDescent="0.25">
      <c r="A11" s="6">
        <v>79</v>
      </c>
      <c r="B11" s="7">
        <v>294</v>
      </c>
    </row>
    <row r="12" spans="1:7" x14ac:dyDescent="0.25">
      <c r="A12" s="6">
        <v>60</v>
      </c>
      <c r="B12" s="7">
        <v>139</v>
      </c>
    </row>
    <row r="13" spans="1:7" x14ac:dyDescent="0.25">
      <c r="A13" s="6">
        <v>49</v>
      </c>
      <c r="B13" s="7">
        <v>109</v>
      </c>
    </row>
    <row r="14" spans="1:7" x14ac:dyDescent="0.25">
      <c r="A14" s="6">
        <v>71</v>
      </c>
      <c r="B14" s="7">
        <v>219</v>
      </c>
    </row>
    <row r="15" spans="1:7" x14ac:dyDescent="0.25">
      <c r="A15" s="6">
        <v>61</v>
      </c>
      <c r="B15" s="7">
        <v>115</v>
      </c>
    </row>
    <row r="16" spans="1:7" x14ac:dyDescent="0.25">
      <c r="A16" s="6">
        <v>78</v>
      </c>
      <c r="B16" s="7">
        <v>321</v>
      </c>
    </row>
    <row r="17" spans="1:2" x14ac:dyDescent="0.25">
      <c r="A17" s="6">
        <v>78</v>
      </c>
      <c r="B17" s="7">
        <v>497</v>
      </c>
    </row>
    <row r="18" spans="1:2" x14ac:dyDescent="0.25">
      <c r="A18" s="6">
        <v>52</v>
      </c>
      <c r="B18" s="7">
        <v>113</v>
      </c>
    </row>
    <row r="19" spans="1:2" x14ac:dyDescent="0.25">
      <c r="A19" s="6">
        <v>43</v>
      </c>
      <c r="B19" s="7">
        <v>219</v>
      </c>
    </row>
    <row r="20" spans="1:2" x14ac:dyDescent="0.25">
      <c r="A20" s="6">
        <v>76</v>
      </c>
      <c r="B20" s="7">
        <v>217</v>
      </c>
    </row>
    <row r="21" spans="1:2" x14ac:dyDescent="0.25">
      <c r="A21" s="6">
        <v>85</v>
      </c>
      <c r="B21" s="7">
        <v>202</v>
      </c>
    </row>
    <row r="22" spans="1:2" x14ac:dyDescent="0.25">
      <c r="A22" s="6">
        <v>53</v>
      </c>
      <c r="B22" s="7">
        <v>138</v>
      </c>
    </row>
    <row r="23" spans="1:2" x14ac:dyDescent="0.25">
      <c r="A23" s="6">
        <v>58</v>
      </c>
      <c r="B23" s="7">
        <v>281</v>
      </c>
    </row>
    <row r="24" spans="1:2" x14ac:dyDescent="0.25">
      <c r="A24" s="6">
        <v>50</v>
      </c>
      <c r="B24" s="7">
        <v>146</v>
      </c>
    </row>
    <row r="25" spans="1:2" x14ac:dyDescent="0.25">
      <c r="A25" s="6">
        <v>65</v>
      </c>
      <c r="B25" s="7">
        <v>119</v>
      </c>
    </row>
    <row r="26" spans="1:2" x14ac:dyDescent="0.25">
      <c r="A26" s="6">
        <v>69</v>
      </c>
      <c r="B26" s="7">
        <v>189</v>
      </c>
    </row>
    <row r="27" spans="1:2" x14ac:dyDescent="0.25">
      <c r="A27" s="6">
        <v>68</v>
      </c>
      <c r="B27" s="7">
        <v>101</v>
      </c>
    </row>
    <row r="28" spans="1:2" x14ac:dyDescent="0.25">
      <c r="A28" s="6">
        <v>76</v>
      </c>
      <c r="B28" s="7">
        <v>194</v>
      </c>
    </row>
    <row r="29" spans="1:2" x14ac:dyDescent="0.25">
      <c r="A29" s="6">
        <v>58</v>
      </c>
      <c r="B29" s="7">
        <v>196</v>
      </c>
    </row>
    <row r="30" spans="1:2" x14ac:dyDescent="0.25">
      <c r="A30" s="6">
        <v>51</v>
      </c>
      <c r="B30" s="7">
        <v>250</v>
      </c>
    </row>
    <row r="31" spans="1:2" x14ac:dyDescent="0.25">
      <c r="A31" s="6">
        <v>91</v>
      </c>
      <c r="B31" s="7">
        <v>144</v>
      </c>
    </row>
    <row r="32" spans="1:2" x14ac:dyDescent="0.25">
      <c r="A32" s="6">
        <v>76</v>
      </c>
      <c r="B32" s="7">
        <v>321</v>
      </c>
    </row>
    <row r="33" spans="1:2" x14ac:dyDescent="0.25">
      <c r="A33" s="6">
        <v>91</v>
      </c>
      <c r="B33" s="7">
        <v>285</v>
      </c>
    </row>
    <row r="34" spans="1:2" x14ac:dyDescent="0.25">
      <c r="A34" s="6">
        <v>79</v>
      </c>
      <c r="B34" s="7">
        <v>125</v>
      </c>
    </row>
    <row r="35" spans="1:2" x14ac:dyDescent="0.25">
      <c r="A35" s="6">
        <v>55</v>
      </c>
      <c r="B35" s="7">
        <v>115</v>
      </c>
    </row>
    <row r="36" spans="1:2" x14ac:dyDescent="0.25">
      <c r="A36" s="6">
        <v>71</v>
      </c>
      <c r="B36" s="7">
        <v>129</v>
      </c>
    </row>
    <row r="37" spans="1:2" x14ac:dyDescent="0.25">
      <c r="A37" s="6">
        <v>58</v>
      </c>
      <c r="B37" s="7">
        <v>228</v>
      </c>
    </row>
    <row r="38" spans="1:2" x14ac:dyDescent="0.25">
      <c r="A38" s="6">
        <v>63</v>
      </c>
      <c r="B38" s="7">
        <v>132</v>
      </c>
    </row>
    <row r="39" spans="1:2" x14ac:dyDescent="0.25">
      <c r="A39" s="6">
        <v>62</v>
      </c>
      <c r="B39" s="7">
        <v>151</v>
      </c>
    </row>
    <row r="40" spans="1:2" x14ac:dyDescent="0.25">
      <c r="A40" s="6">
        <v>76</v>
      </c>
      <c r="B40" s="7">
        <v>155</v>
      </c>
    </row>
    <row r="41" spans="1:2" x14ac:dyDescent="0.25">
      <c r="A41" s="6">
        <v>74</v>
      </c>
      <c r="B41" s="7">
        <v>447</v>
      </c>
    </row>
    <row r="42" spans="1:2" x14ac:dyDescent="0.25">
      <c r="A42" s="6">
        <v>69</v>
      </c>
      <c r="B42" s="7">
        <v>258</v>
      </c>
    </row>
    <row r="43" spans="1:2" x14ac:dyDescent="0.25">
      <c r="A43" s="6">
        <v>68</v>
      </c>
      <c r="B43" s="7">
        <v>164</v>
      </c>
    </row>
    <row r="44" spans="1:2" x14ac:dyDescent="0.25">
      <c r="A44" s="6">
        <v>26</v>
      </c>
      <c r="B44" s="7">
        <v>154</v>
      </c>
    </row>
    <row r="45" spans="1:2" x14ac:dyDescent="0.25">
      <c r="A45" s="6">
        <v>54</v>
      </c>
      <c r="B45" s="7">
        <v>293</v>
      </c>
    </row>
    <row r="46" spans="1:2" x14ac:dyDescent="0.25">
      <c r="A46" s="6">
        <v>55</v>
      </c>
      <c r="B46" s="7">
        <v>388</v>
      </c>
    </row>
    <row r="47" spans="1:2" x14ac:dyDescent="0.25">
      <c r="A47" s="6">
        <v>77</v>
      </c>
      <c r="B47" s="7">
        <v>207</v>
      </c>
    </row>
    <row r="48" spans="1:2" x14ac:dyDescent="0.25">
      <c r="A48" s="6">
        <v>70</v>
      </c>
      <c r="B48" s="7">
        <v>322</v>
      </c>
    </row>
    <row r="49" spans="1:2" x14ac:dyDescent="0.25">
      <c r="A49" s="6">
        <v>78</v>
      </c>
      <c r="B49" s="7">
        <v>107</v>
      </c>
    </row>
    <row r="50" spans="1:2" x14ac:dyDescent="0.25">
      <c r="A50" s="6">
        <v>66</v>
      </c>
      <c r="B50" s="7">
        <v>322</v>
      </c>
    </row>
    <row r="51" spans="1:2" x14ac:dyDescent="0.25">
      <c r="A51" s="6">
        <v>63</v>
      </c>
      <c r="B51" s="7">
        <v>195</v>
      </c>
    </row>
    <row r="52" spans="1:2" x14ac:dyDescent="0.25">
      <c r="A52" s="6">
        <v>77</v>
      </c>
      <c r="B52" s="7">
        <v>148</v>
      </c>
    </row>
    <row r="53" spans="1:2" x14ac:dyDescent="0.25">
      <c r="A53" s="6">
        <v>75</v>
      </c>
      <c r="B53" s="7">
        <v>193</v>
      </c>
    </row>
    <row r="54" spans="1:2" x14ac:dyDescent="0.25">
      <c r="A54" s="6">
        <v>72</v>
      </c>
      <c r="B54" s="7">
        <v>120</v>
      </c>
    </row>
    <row r="55" spans="1:2" x14ac:dyDescent="0.25">
      <c r="A55" s="6">
        <v>48</v>
      </c>
      <c r="B55" s="7">
        <v>101</v>
      </c>
    </row>
    <row r="56" spans="1:2" x14ac:dyDescent="0.25">
      <c r="A56" s="6">
        <v>51</v>
      </c>
      <c r="B56" s="7">
        <v>285</v>
      </c>
    </row>
    <row r="57" spans="1:2" x14ac:dyDescent="0.25">
      <c r="A57" s="6">
        <v>73</v>
      </c>
      <c r="B57" s="7">
        <v>171</v>
      </c>
    </row>
    <row r="58" spans="1:2" x14ac:dyDescent="0.25">
      <c r="A58" s="6">
        <v>53</v>
      </c>
      <c r="B58" s="7">
        <v>147</v>
      </c>
    </row>
    <row r="59" spans="1:2" x14ac:dyDescent="0.25">
      <c r="A59" s="6">
        <v>61</v>
      </c>
      <c r="B59" s="7">
        <v>108</v>
      </c>
    </row>
    <row r="60" spans="1:2" x14ac:dyDescent="0.25">
      <c r="A60" s="6">
        <v>60</v>
      </c>
      <c r="B60" s="7">
        <v>202</v>
      </c>
    </row>
    <row r="61" spans="1:2" x14ac:dyDescent="0.25">
      <c r="A61" s="6">
        <v>87</v>
      </c>
      <c r="B61" s="7">
        <v>206</v>
      </c>
    </row>
    <row r="62" spans="1:2" x14ac:dyDescent="0.25">
      <c r="A62" s="6">
        <v>58</v>
      </c>
      <c r="B62" s="7">
        <v>234</v>
      </c>
    </row>
    <row r="63" spans="1:2" x14ac:dyDescent="0.25">
      <c r="A63" s="6">
        <v>41</v>
      </c>
      <c r="B63" s="7">
        <v>274</v>
      </c>
    </row>
    <row r="64" spans="1:2" x14ac:dyDescent="0.25">
      <c r="A64" s="6">
        <v>64</v>
      </c>
      <c r="B64" s="7">
        <v>198</v>
      </c>
    </row>
    <row r="65" spans="1:2" x14ac:dyDescent="0.25">
      <c r="A65" s="6">
        <v>89</v>
      </c>
      <c r="B65" s="7">
        <v>124</v>
      </c>
    </row>
    <row r="66" spans="1:2" x14ac:dyDescent="0.25">
      <c r="A66" s="6">
        <v>66</v>
      </c>
      <c r="B66" s="7">
        <v>412</v>
      </c>
    </row>
    <row r="67" spans="1:2" x14ac:dyDescent="0.25">
      <c r="A67" s="6">
        <v>91</v>
      </c>
      <c r="B67" s="7">
        <v>234</v>
      </c>
    </row>
    <row r="68" spans="1:2" x14ac:dyDescent="0.25">
      <c r="A68" s="6">
        <v>50</v>
      </c>
      <c r="B68" s="7">
        <v>148</v>
      </c>
    </row>
    <row r="69" spans="1:2" x14ac:dyDescent="0.25">
      <c r="A69" s="6">
        <v>49</v>
      </c>
      <c r="B69" s="7">
        <v>218</v>
      </c>
    </row>
    <row r="70" spans="1:2" x14ac:dyDescent="0.25">
      <c r="A70" s="6">
        <v>69</v>
      </c>
      <c r="B70" s="7">
        <v>390</v>
      </c>
    </row>
    <row r="71" spans="1:2" x14ac:dyDescent="0.25">
      <c r="A71" s="6">
        <v>59</v>
      </c>
      <c r="B71" s="7">
        <v>107</v>
      </c>
    </row>
    <row r="72" spans="1:2" x14ac:dyDescent="0.25">
      <c r="A72" s="6">
        <v>65</v>
      </c>
      <c r="B72" s="7">
        <v>117</v>
      </c>
    </row>
    <row r="73" spans="1:2" x14ac:dyDescent="0.25">
      <c r="A73" s="6">
        <v>72</v>
      </c>
      <c r="B73" s="7">
        <v>334</v>
      </c>
    </row>
    <row r="74" spans="1:2" x14ac:dyDescent="0.25">
      <c r="A74" s="6">
        <v>73</v>
      </c>
      <c r="B74" s="7">
        <v>120</v>
      </c>
    </row>
    <row r="75" spans="1:2" x14ac:dyDescent="0.25">
      <c r="A75" s="6">
        <v>91</v>
      </c>
      <c r="B75" s="7">
        <v>437</v>
      </c>
    </row>
    <row r="76" spans="1:2" x14ac:dyDescent="0.25">
      <c r="A76" s="6">
        <v>80</v>
      </c>
      <c r="B76" s="7">
        <v>182</v>
      </c>
    </row>
    <row r="77" spans="1:2" x14ac:dyDescent="0.25">
      <c r="A77" s="6">
        <v>63</v>
      </c>
      <c r="B77" s="7">
        <v>140</v>
      </c>
    </row>
    <row r="78" spans="1:2" x14ac:dyDescent="0.25">
      <c r="A78" s="6">
        <v>62</v>
      </c>
      <c r="B78" s="7">
        <v>123</v>
      </c>
    </row>
    <row r="79" spans="1:2" x14ac:dyDescent="0.25">
      <c r="A79" s="6">
        <v>79</v>
      </c>
      <c r="B79" s="7">
        <v>139</v>
      </c>
    </row>
    <row r="80" spans="1:2" x14ac:dyDescent="0.25">
      <c r="A80" s="6">
        <v>69</v>
      </c>
      <c r="B80" s="7">
        <v>204</v>
      </c>
    </row>
    <row r="81" spans="1:2" x14ac:dyDescent="0.25">
      <c r="A81" s="6">
        <v>79</v>
      </c>
      <c r="B81" s="7">
        <v>230</v>
      </c>
    </row>
    <row r="82" spans="1:2" x14ac:dyDescent="0.25">
      <c r="A82" s="6">
        <v>54</v>
      </c>
      <c r="B82" s="7">
        <v>100</v>
      </c>
    </row>
    <row r="83" spans="1:2" x14ac:dyDescent="0.25">
      <c r="A83" s="6">
        <v>60</v>
      </c>
      <c r="B83" s="7">
        <v>206</v>
      </c>
    </row>
    <row r="84" spans="1:2" x14ac:dyDescent="0.25">
      <c r="A84" s="6">
        <v>66</v>
      </c>
      <c r="B84" s="7">
        <v>223</v>
      </c>
    </row>
    <row r="85" spans="1:2" x14ac:dyDescent="0.25">
      <c r="A85" s="6">
        <v>66</v>
      </c>
      <c r="B85" s="7">
        <v>159</v>
      </c>
    </row>
    <row r="86" spans="1:2" x14ac:dyDescent="0.25">
      <c r="A86" s="6">
        <v>83</v>
      </c>
      <c r="B86" s="7">
        <v>198</v>
      </c>
    </row>
    <row r="87" spans="1:2" x14ac:dyDescent="0.25">
      <c r="A87" s="6">
        <v>61</v>
      </c>
      <c r="B87" s="7">
        <v>132</v>
      </c>
    </row>
    <row r="88" spans="1:2" x14ac:dyDescent="0.25">
      <c r="A88" s="6">
        <v>61</v>
      </c>
      <c r="B88" s="7">
        <v>546</v>
      </c>
    </row>
    <row r="89" spans="1:2" x14ac:dyDescent="0.25">
      <c r="A89" s="6">
        <v>61</v>
      </c>
      <c r="B89" s="7">
        <v>154</v>
      </c>
    </row>
    <row r="90" spans="1:2" x14ac:dyDescent="0.25">
      <c r="A90" s="6">
        <v>74</v>
      </c>
      <c r="B90" s="7">
        <v>146</v>
      </c>
    </row>
    <row r="91" spans="1:2" x14ac:dyDescent="0.25">
      <c r="A91" s="6">
        <v>54</v>
      </c>
      <c r="B91" s="7">
        <v>191</v>
      </c>
    </row>
    <row r="92" spans="1:2" x14ac:dyDescent="0.25">
      <c r="A92" s="6">
        <v>61</v>
      </c>
      <c r="B92" s="7">
        <v>114</v>
      </c>
    </row>
    <row r="93" spans="1:2" x14ac:dyDescent="0.25">
      <c r="A93" s="6">
        <v>77</v>
      </c>
      <c r="B93" s="7">
        <v>496</v>
      </c>
    </row>
    <row r="94" spans="1:2" x14ac:dyDescent="0.25">
      <c r="A94" s="6">
        <v>59</v>
      </c>
      <c r="B94" s="7">
        <v>212</v>
      </c>
    </row>
    <row r="95" spans="1:2" x14ac:dyDescent="0.25">
      <c r="A95" s="6">
        <v>43</v>
      </c>
      <c r="B95" s="7">
        <v>420</v>
      </c>
    </row>
    <row r="96" spans="1:2" x14ac:dyDescent="0.25">
      <c r="A96" s="6">
        <v>88</v>
      </c>
      <c r="B96" s="7">
        <v>124</v>
      </c>
    </row>
    <row r="97" spans="1:2" x14ac:dyDescent="0.25">
      <c r="A97" s="6">
        <v>68</v>
      </c>
      <c r="B97" s="7">
        <v>147</v>
      </c>
    </row>
    <row r="98" spans="1:2" x14ac:dyDescent="0.25">
      <c r="A98" s="6">
        <v>49</v>
      </c>
      <c r="B98" s="7">
        <v>113</v>
      </c>
    </row>
    <row r="99" spans="1:2" x14ac:dyDescent="0.25">
      <c r="A99" s="6">
        <v>43</v>
      </c>
      <c r="B99" s="7">
        <v>408</v>
      </c>
    </row>
    <row r="100" spans="1:2" x14ac:dyDescent="0.25">
      <c r="A100" s="6">
        <v>50</v>
      </c>
      <c r="B100" s="7">
        <v>256</v>
      </c>
    </row>
    <row r="101" spans="1:2" x14ac:dyDescent="0.25">
      <c r="A101" s="6">
        <v>51</v>
      </c>
      <c r="B101" s="7">
        <v>151</v>
      </c>
    </row>
    <row r="102" spans="1:2" x14ac:dyDescent="0.25">
      <c r="A102" s="6">
        <v>68</v>
      </c>
      <c r="B102" s="7">
        <v>187</v>
      </c>
    </row>
    <row r="103" spans="1:2" x14ac:dyDescent="0.25">
      <c r="A103" s="6">
        <v>50</v>
      </c>
      <c r="B103" s="7">
        <v>296</v>
      </c>
    </row>
    <row r="104" spans="1:2" x14ac:dyDescent="0.25">
      <c r="A104" s="6">
        <v>43</v>
      </c>
      <c r="B104" s="7">
        <v>284</v>
      </c>
    </row>
    <row r="105" spans="1:2" x14ac:dyDescent="0.25">
      <c r="A105" s="6">
        <v>60</v>
      </c>
      <c r="B105" s="7">
        <v>190</v>
      </c>
    </row>
    <row r="106" spans="1:2" x14ac:dyDescent="0.25">
      <c r="A106" s="6">
        <v>63</v>
      </c>
      <c r="B106" s="7">
        <v>275</v>
      </c>
    </row>
    <row r="107" spans="1:2" x14ac:dyDescent="0.25">
      <c r="A107" s="6">
        <v>87</v>
      </c>
      <c r="B107" s="7">
        <v>193</v>
      </c>
    </row>
    <row r="108" spans="1:2" x14ac:dyDescent="0.25">
      <c r="A108" s="6">
        <v>56</v>
      </c>
      <c r="B108" s="7">
        <v>339</v>
      </c>
    </row>
    <row r="109" spans="1:2" x14ac:dyDescent="0.25">
      <c r="A109" s="6">
        <v>67</v>
      </c>
      <c r="B109" s="7">
        <v>295</v>
      </c>
    </row>
    <row r="110" spans="1:2" x14ac:dyDescent="0.25">
      <c r="A110" s="6">
        <v>69</v>
      </c>
      <c r="B110" s="7">
        <v>249</v>
      </c>
    </row>
    <row r="111" spans="1:2" x14ac:dyDescent="0.25">
      <c r="A111" s="6">
        <v>73</v>
      </c>
      <c r="B111" s="7">
        <v>197</v>
      </c>
    </row>
    <row r="112" spans="1:2" x14ac:dyDescent="0.25">
      <c r="A112" s="6">
        <v>81</v>
      </c>
      <c r="B112" s="7">
        <v>135</v>
      </c>
    </row>
    <row r="113" spans="1:2" x14ac:dyDescent="0.25">
      <c r="A113" s="6">
        <v>80</v>
      </c>
      <c r="B113" s="7">
        <v>105</v>
      </c>
    </row>
    <row r="114" spans="1:2" x14ac:dyDescent="0.25">
      <c r="A114" s="6">
        <v>68</v>
      </c>
      <c r="B114" s="7">
        <v>300</v>
      </c>
    </row>
    <row r="115" spans="1:2" x14ac:dyDescent="0.25">
      <c r="A115" s="6">
        <v>60</v>
      </c>
      <c r="B115" s="7">
        <v>254</v>
      </c>
    </row>
    <row r="116" spans="1:2" x14ac:dyDescent="0.25">
      <c r="A116" s="6">
        <v>64</v>
      </c>
      <c r="B116" s="7">
        <v>139</v>
      </c>
    </row>
    <row r="117" spans="1:2" x14ac:dyDescent="0.25">
      <c r="A117" s="6">
        <v>51</v>
      </c>
      <c r="B117" s="7">
        <v>188</v>
      </c>
    </row>
    <row r="118" spans="1:2" x14ac:dyDescent="0.25">
      <c r="A118" s="6">
        <v>78</v>
      </c>
      <c r="B118" s="7">
        <v>407</v>
      </c>
    </row>
    <row r="119" spans="1:2" x14ac:dyDescent="0.25">
      <c r="A119" s="6">
        <v>43</v>
      </c>
      <c r="B119" s="7">
        <v>297</v>
      </c>
    </row>
    <row r="120" spans="1:2" x14ac:dyDescent="0.25">
      <c r="A120" s="6">
        <v>61</v>
      </c>
      <c r="B120" s="7">
        <v>123</v>
      </c>
    </row>
    <row r="121" spans="1:2" x14ac:dyDescent="0.25">
      <c r="A121" s="6">
        <v>55</v>
      </c>
      <c r="B121" s="7">
        <v>473</v>
      </c>
    </row>
    <row r="122" spans="1:2" x14ac:dyDescent="0.25">
      <c r="A122" s="6">
        <v>59</v>
      </c>
      <c r="B122" s="7">
        <v>256</v>
      </c>
    </row>
    <row r="123" spans="1:2" x14ac:dyDescent="0.25">
      <c r="A123" s="6">
        <v>88</v>
      </c>
      <c r="B123" s="7">
        <v>126</v>
      </c>
    </row>
    <row r="124" spans="1:2" x14ac:dyDescent="0.25">
      <c r="A124" s="6">
        <v>92</v>
      </c>
      <c r="B124" s="7">
        <v>208</v>
      </c>
    </row>
    <row r="125" spans="1:2" x14ac:dyDescent="0.25">
      <c r="A125" s="6">
        <v>48</v>
      </c>
      <c r="B125" s="7">
        <v>544</v>
      </c>
    </row>
    <row r="126" spans="1:2" x14ac:dyDescent="0.25">
      <c r="A126" s="6">
        <v>42</v>
      </c>
      <c r="B126" s="7">
        <v>184</v>
      </c>
    </row>
    <row r="127" spans="1:2" x14ac:dyDescent="0.25">
      <c r="A127" s="6">
        <v>62</v>
      </c>
      <c r="B127" s="7">
        <v>156</v>
      </c>
    </row>
    <row r="128" spans="1:2" x14ac:dyDescent="0.25">
      <c r="A128" s="6">
        <v>70</v>
      </c>
      <c r="B128" s="7">
        <v>136</v>
      </c>
    </row>
    <row r="129" spans="1:2" x14ac:dyDescent="0.25">
      <c r="A129" s="6">
        <v>41</v>
      </c>
      <c r="B129" s="7">
        <v>549</v>
      </c>
    </row>
    <row r="130" spans="1:2" x14ac:dyDescent="0.25">
      <c r="A130" s="6">
        <v>61</v>
      </c>
      <c r="B130" s="7">
        <v>164</v>
      </c>
    </row>
    <row r="131" spans="1:2" x14ac:dyDescent="0.25">
      <c r="A131" s="6">
        <v>72</v>
      </c>
      <c r="B131" s="7">
        <v>136</v>
      </c>
    </row>
    <row r="132" spans="1:2" x14ac:dyDescent="0.25">
      <c r="A132" s="6">
        <v>43</v>
      </c>
      <c r="B132" s="7">
        <v>333</v>
      </c>
    </row>
    <row r="133" spans="1:2" x14ac:dyDescent="0.25">
      <c r="A133" s="6">
        <v>100</v>
      </c>
      <c r="B133" s="7">
        <v>307</v>
      </c>
    </row>
    <row r="134" spans="1:2" x14ac:dyDescent="0.25">
      <c r="A134" s="6">
        <v>52</v>
      </c>
      <c r="B134" s="7">
        <v>249</v>
      </c>
    </row>
    <row r="135" spans="1:2" x14ac:dyDescent="0.25">
      <c r="A135" s="6">
        <v>59</v>
      </c>
      <c r="B135" s="7">
        <v>386</v>
      </c>
    </row>
    <row r="136" spans="1:2" x14ac:dyDescent="0.25">
      <c r="A136" s="6">
        <v>64</v>
      </c>
      <c r="B136" s="7">
        <v>169</v>
      </c>
    </row>
    <row r="137" spans="1:2" x14ac:dyDescent="0.25">
      <c r="A137" s="6">
        <v>51</v>
      </c>
      <c r="B137" s="7">
        <v>176</v>
      </c>
    </row>
    <row r="138" spans="1:2" x14ac:dyDescent="0.25">
      <c r="A138" s="6">
        <v>71</v>
      </c>
      <c r="B138" s="7">
        <v>151</v>
      </c>
    </row>
    <row r="139" spans="1:2" x14ac:dyDescent="0.25">
      <c r="A139" s="6">
        <v>72</v>
      </c>
      <c r="B139" s="7">
        <v>115</v>
      </c>
    </row>
    <row r="140" spans="1:2" x14ac:dyDescent="0.25">
      <c r="A140" s="6">
        <v>65</v>
      </c>
      <c r="B140" s="7">
        <v>189</v>
      </c>
    </row>
    <row r="141" spans="1:2" x14ac:dyDescent="0.25">
      <c r="A141" s="6">
        <v>64</v>
      </c>
      <c r="B141" s="7">
        <v>358</v>
      </c>
    </row>
    <row r="142" spans="1:2" x14ac:dyDescent="0.25">
      <c r="A142" s="6">
        <v>52</v>
      </c>
      <c r="B142" s="7">
        <v>292</v>
      </c>
    </row>
    <row r="143" spans="1:2" x14ac:dyDescent="0.25">
      <c r="A143" s="6">
        <v>69</v>
      </c>
      <c r="B143" s="7">
        <v>116</v>
      </c>
    </row>
    <row r="144" spans="1:2" x14ac:dyDescent="0.25">
      <c r="A144" s="6">
        <v>54</v>
      </c>
      <c r="B144" s="7">
        <v>101</v>
      </c>
    </row>
    <row r="145" spans="1:2" x14ac:dyDescent="0.25">
      <c r="A145" s="6">
        <v>81</v>
      </c>
      <c r="B145" s="7">
        <v>184</v>
      </c>
    </row>
    <row r="146" spans="1:2" x14ac:dyDescent="0.25">
      <c r="A146" s="6">
        <v>61</v>
      </c>
      <c r="B146" s="7">
        <v>117</v>
      </c>
    </row>
    <row r="147" spans="1:2" x14ac:dyDescent="0.25">
      <c r="A147" s="6">
        <v>54</v>
      </c>
      <c r="B147" s="7">
        <v>105</v>
      </c>
    </row>
    <row r="148" spans="1:2" x14ac:dyDescent="0.25">
      <c r="A148" s="6">
        <v>76</v>
      </c>
      <c r="B148" s="7">
        <v>204</v>
      </c>
    </row>
    <row r="149" spans="1:2" x14ac:dyDescent="0.25">
      <c r="A149" s="6">
        <v>77</v>
      </c>
      <c r="B149" s="7">
        <v>157</v>
      </c>
    </row>
    <row r="150" spans="1:2" x14ac:dyDescent="0.25">
      <c r="A150" s="6">
        <v>69</v>
      </c>
      <c r="B150" s="7">
        <v>164</v>
      </c>
    </row>
    <row r="151" spans="1:2" x14ac:dyDescent="0.25">
      <c r="A151" s="6">
        <v>66</v>
      </c>
      <c r="B151" s="7">
        <v>132</v>
      </c>
    </row>
    <row r="152" spans="1:2" x14ac:dyDescent="0.25">
      <c r="A152" s="6">
        <v>52</v>
      </c>
      <c r="B152" s="7">
        <v>140</v>
      </c>
    </row>
    <row r="153" spans="1:2" x14ac:dyDescent="0.25">
      <c r="A153" s="6">
        <v>69</v>
      </c>
      <c r="B153" s="7">
        <v>552</v>
      </c>
    </row>
    <row r="154" spans="1:2" x14ac:dyDescent="0.25">
      <c r="A154" s="6">
        <v>68</v>
      </c>
      <c r="B154" s="7">
        <v>158</v>
      </c>
    </row>
    <row r="155" spans="1:2" x14ac:dyDescent="0.25">
      <c r="A155" s="6">
        <v>83</v>
      </c>
      <c r="B155" s="7">
        <v>114</v>
      </c>
    </row>
    <row r="156" spans="1:2" x14ac:dyDescent="0.25">
      <c r="A156" s="6">
        <v>78</v>
      </c>
      <c r="B156" s="7">
        <v>269</v>
      </c>
    </row>
    <row r="157" spans="1:2" x14ac:dyDescent="0.25">
      <c r="A157" s="6">
        <v>72</v>
      </c>
      <c r="B157" s="7">
        <v>243</v>
      </c>
    </row>
    <row r="158" spans="1:2" x14ac:dyDescent="0.25">
      <c r="A158" s="6">
        <v>71</v>
      </c>
      <c r="B158" s="7">
        <v>188</v>
      </c>
    </row>
    <row r="159" spans="1:2" x14ac:dyDescent="0.25">
      <c r="A159" s="6">
        <v>84</v>
      </c>
      <c r="B159" s="7">
        <v>391</v>
      </c>
    </row>
    <row r="160" spans="1:2" x14ac:dyDescent="0.25">
      <c r="A160" s="6">
        <v>61</v>
      </c>
      <c r="B160" s="7">
        <v>122</v>
      </c>
    </row>
    <row r="161" spans="1:2" x14ac:dyDescent="0.25">
      <c r="A161" s="6">
        <v>79</v>
      </c>
      <c r="B161" s="7">
        <v>161</v>
      </c>
    </row>
    <row r="162" spans="1:2" x14ac:dyDescent="0.25">
      <c r="A162" s="6">
        <v>65</v>
      </c>
      <c r="B162" s="7">
        <v>121</v>
      </c>
    </row>
    <row r="163" spans="1:2" x14ac:dyDescent="0.25">
      <c r="A163" s="6">
        <v>68</v>
      </c>
      <c r="B163" s="7">
        <v>383</v>
      </c>
    </row>
    <row r="164" spans="1:2" x14ac:dyDescent="0.25">
      <c r="A164" s="6">
        <v>64</v>
      </c>
      <c r="B164" s="7">
        <v>283</v>
      </c>
    </row>
    <row r="165" spans="1:2" x14ac:dyDescent="0.25">
      <c r="A165" s="6">
        <v>56</v>
      </c>
      <c r="B165" s="7">
        <v>195</v>
      </c>
    </row>
    <row r="166" spans="1:2" x14ac:dyDescent="0.25">
      <c r="A166" s="6">
        <v>74</v>
      </c>
      <c r="B166" s="7">
        <v>146</v>
      </c>
    </row>
    <row r="167" spans="1:2" x14ac:dyDescent="0.25">
      <c r="A167" s="6">
        <v>76</v>
      </c>
      <c r="B167" s="7">
        <v>124</v>
      </c>
    </row>
    <row r="168" spans="1:2" x14ac:dyDescent="0.25">
      <c r="A168" s="6">
        <v>73</v>
      </c>
      <c r="B168" s="7">
        <v>282</v>
      </c>
    </row>
    <row r="169" spans="1:2" x14ac:dyDescent="0.25">
      <c r="A169" s="6">
        <v>55</v>
      </c>
      <c r="B169" s="7">
        <v>140</v>
      </c>
    </row>
    <row r="170" spans="1:2" x14ac:dyDescent="0.25">
      <c r="A170" s="6">
        <v>98</v>
      </c>
      <c r="B170" s="7">
        <v>116</v>
      </c>
    </row>
    <row r="171" spans="1:2" x14ac:dyDescent="0.25">
      <c r="A171" s="6">
        <v>87</v>
      </c>
      <c r="B171" s="7">
        <v>117</v>
      </c>
    </row>
    <row r="172" spans="1:2" x14ac:dyDescent="0.25">
      <c r="A172" s="6">
        <v>41</v>
      </c>
      <c r="B172" s="7">
        <v>182</v>
      </c>
    </row>
    <row r="173" spans="1:2" x14ac:dyDescent="0.25">
      <c r="A173" s="6">
        <v>70</v>
      </c>
      <c r="B173" s="7">
        <v>234</v>
      </c>
    </row>
    <row r="174" spans="1:2" x14ac:dyDescent="0.25">
      <c r="A174" s="6">
        <v>63</v>
      </c>
      <c r="B174" s="7">
        <v>584</v>
      </c>
    </row>
    <row r="175" spans="1:2" x14ac:dyDescent="0.25">
      <c r="A175" s="6">
        <v>56</v>
      </c>
      <c r="B175" s="7">
        <v>180</v>
      </c>
    </row>
    <row r="176" spans="1:2" x14ac:dyDescent="0.25">
      <c r="A176" s="6">
        <v>65</v>
      </c>
      <c r="B176" s="7">
        <v>132</v>
      </c>
    </row>
    <row r="177" spans="1:2" x14ac:dyDescent="0.25">
      <c r="A177" s="6">
        <v>49</v>
      </c>
      <c r="B177" s="7">
        <v>158</v>
      </c>
    </row>
    <row r="178" spans="1:2" x14ac:dyDescent="0.25">
      <c r="A178" s="6">
        <v>79</v>
      </c>
      <c r="B178" s="7">
        <v>250</v>
      </c>
    </row>
    <row r="179" spans="1:2" x14ac:dyDescent="0.25">
      <c r="A179" s="6">
        <v>64</v>
      </c>
      <c r="B179" s="7">
        <v>345</v>
      </c>
    </row>
    <row r="180" spans="1:2" x14ac:dyDescent="0.25">
      <c r="A180" s="6">
        <v>43</v>
      </c>
      <c r="B180" s="7">
        <v>357</v>
      </c>
    </row>
    <row r="181" spans="1:2" x14ac:dyDescent="0.25">
      <c r="A181" s="6">
        <v>73</v>
      </c>
      <c r="B181" s="7">
        <v>282</v>
      </c>
    </row>
    <row r="182" spans="1:2" x14ac:dyDescent="0.25">
      <c r="A182" s="6">
        <v>60</v>
      </c>
      <c r="B182" s="7">
        <v>338</v>
      </c>
    </row>
    <row r="183" spans="1:2" x14ac:dyDescent="0.25">
      <c r="A183" s="6">
        <v>58</v>
      </c>
      <c r="B183" s="7">
        <v>269</v>
      </c>
    </row>
    <row r="184" spans="1:2" x14ac:dyDescent="0.25">
      <c r="A184" s="6">
        <v>65</v>
      </c>
      <c r="B184" s="7">
        <v>117</v>
      </c>
    </row>
    <row r="185" spans="1:2" x14ac:dyDescent="0.25">
      <c r="A185" s="6">
        <v>74</v>
      </c>
      <c r="B185" s="7">
        <v>151</v>
      </c>
    </row>
    <row r="186" spans="1:2" x14ac:dyDescent="0.25">
      <c r="A186" s="6">
        <v>56</v>
      </c>
      <c r="B186" s="7">
        <v>190</v>
      </c>
    </row>
    <row r="187" spans="1:2" x14ac:dyDescent="0.25">
      <c r="A187" s="6">
        <v>53</v>
      </c>
      <c r="B187" s="7">
        <v>226</v>
      </c>
    </row>
    <row r="188" spans="1:2" x14ac:dyDescent="0.25">
      <c r="A188" s="6">
        <v>60</v>
      </c>
      <c r="B188" s="7">
        <v>234</v>
      </c>
    </row>
    <row r="189" spans="1:2" x14ac:dyDescent="0.25">
      <c r="A189" s="6">
        <v>55</v>
      </c>
      <c r="B189" s="7">
        <v>499</v>
      </c>
    </row>
    <row r="190" spans="1:2" x14ac:dyDescent="0.25">
      <c r="A190" s="6">
        <v>52</v>
      </c>
      <c r="B190" s="7">
        <v>180</v>
      </c>
    </row>
    <row r="191" spans="1:2" x14ac:dyDescent="0.25">
      <c r="A191" s="6">
        <v>58</v>
      </c>
      <c r="B191" s="7">
        <v>106</v>
      </c>
    </row>
    <row r="192" spans="1:2" x14ac:dyDescent="0.25">
      <c r="A192" s="6">
        <v>79</v>
      </c>
      <c r="B192" s="7">
        <v>165</v>
      </c>
    </row>
    <row r="193" spans="1:2" x14ac:dyDescent="0.25">
      <c r="A193" s="6">
        <v>53</v>
      </c>
      <c r="B193" s="7">
        <v>220</v>
      </c>
    </row>
    <row r="194" spans="1:2" x14ac:dyDescent="0.25">
      <c r="A194" s="6">
        <v>84</v>
      </c>
      <c r="B194" s="7">
        <v>129</v>
      </c>
    </row>
    <row r="195" spans="1:2" x14ac:dyDescent="0.25">
      <c r="A195" s="6">
        <v>82</v>
      </c>
      <c r="B195" s="7">
        <v>179</v>
      </c>
    </row>
    <row r="196" spans="1:2" x14ac:dyDescent="0.25">
      <c r="A196" s="6">
        <v>71</v>
      </c>
      <c r="B196" s="7">
        <v>140</v>
      </c>
    </row>
    <row r="197" spans="1:2" x14ac:dyDescent="0.25">
      <c r="A197" s="6">
        <v>65</v>
      </c>
      <c r="B197" s="7">
        <v>395</v>
      </c>
    </row>
    <row r="198" spans="1:2" x14ac:dyDescent="0.25">
      <c r="A198" s="6">
        <v>71</v>
      </c>
      <c r="B198" s="7">
        <v>242</v>
      </c>
    </row>
    <row r="199" spans="1:2" x14ac:dyDescent="0.25">
      <c r="A199" s="6">
        <v>71</v>
      </c>
      <c r="B199" s="7">
        <v>322</v>
      </c>
    </row>
    <row r="200" spans="1:2" x14ac:dyDescent="0.25">
      <c r="A200" s="6">
        <v>59</v>
      </c>
      <c r="B200" s="7">
        <v>241</v>
      </c>
    </row>
    <row r="201" spans="1:2" x14ac:dyDescent="0.25">
      <c r="A201" s="6">
        <v>51</v>
      </c>
      <c r="B201" s="7">
        <v>210</v>
      </c>
    </row>
    <row r="202" spans="1:2" x14ac:dyDescent="0.25">
      <c r="A202" s="6">
        <v>68</v>
      </c>
      <c r="B202" s="7">
        <v>131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>
      <selection sqref="A1:A201"/>
    </sheetView>
  </sheetViews>
  <sheetFormatPr defaultRowHeight="15" x14ac:dyDescent="0.25"/>
  <sheetData>
    <row r="1" spans="1:1" x14ac:dyDescent="0.25">
      <c r="A1" s="10" t="s">
        <v>7</v>
      </c>
    </row>
    <row r="2" spans="1:1" x14ac:dyDescent="0.25">
      <c r="A2" s="7">
        <v>227</v>
      </c>
    </row>
    <row r="3" spans="1:1" x14ac:dyDescent="0.25">
      <c r="A3" s="7">
        <v>196</v>
      </c>
    </row>
    <row r="4" spans="1:1" x14ac:dyDescent="0.25">
      <c r="A4" s="7">
        <v>102</v>
      </c>
    </row>
    <row r="5" spans="1:1" x14ac:dyDescent="0.25">
      <c r="A5" s="7">
        <v>252</v>
      </c>
    </row>
    <row r="6" spans="1:1" x14ac:dyDescent="0.25">
      <c r="A6" s="7">
        <v>291</v>
      </c>
    </row>
    <row r="7" spans="1:1" x14ac:dyDescent="0.25">
      <c r="A7" s="7">
        <v>100</v>
      </c>
    </row>
    <row r="8" spans="1:1" x14ac:dyDescent="0.25">
      <c r="A8" s="7">
        <v>345</v>
      </c>
    </row>
    <row r="9" spans="1:1" x14ac:dyDescent="0.25">
      <c r="A9" s="7">
        <v>191</v>
      </c>
    </row>
    <row r="10" spans="1:1" x14ac:dyDescent="0.25">
      <c r="A10" s="7">
        <v>294</v>
      </c>
    </row>
    <row r="11" spans="1:1" x14ac:dyDescent="0.25">
      <c r="A11" s="7">
        <v>139</v>
      </c>
    </row>
    <row r="12" spans="1:1" x14ac:dyDescent="0.25">
      <c r="A12" s="7">
        <v>109</v>
      </c>
    </row>
    <row r="13" spans="1:1" x14ac:dyDescent="0.25">
      <c r="A13" s="7">
        <v>219</v>
      </c>
    </row>
    <row r="14" spans="1:1" x14ac:dyDescent="0.25">
      <c r="A14" s="7">
        <v>115</v>
      </c>
    </row>
    <row r="15" spans="1:1" x14ac:dyDescent="0.25">
      <c r="A15" s="7">
        <v>321</v>
      </c>
    </row>
    <row r="16" spans="1:1" x14ac:dyDescent="0.25">
      <c r="A16" s="7">
        <v>497</v>
      </c>
    </row>
    <row r="17" spans="1:1" x14ac:dyDescent="0.25">
      <c r="A17" s="7">
        <v>113</v>
      </c>
    </row>
    <row r="18" spans="1:1" x14ac:dyDescent="0.25">
      <c r="A18" s="7">
        <v>219</v>
      </c>
    </row>
    <row r="19" spans="1:1" x14ac:dyDescent="0.25">
      <c r="A19" s="7">
        <v>217</v>
      </c>
    </row>
    <row r="20" spans="1:1" x14ac:dyDescent="0.25">
      <c r="A20" s="7">
        <v>202</v>
      </c>
    </row>
    <row r="21" spans="1:1" x14ac:dyDescent="0.25">
      <c r="A21" s="7">
        <v>138</v>
      </c>
    </row>
    <row r="22" spans="1:1" x14ac:dyDescent="0.25">
      <c r="A22" s="7">
        <v>281</v>
      </c>
    </row>
    <row r="23" spans="1:1" x14ac:dyDescent="0.25">
      <c r="A23" s="7">
        <v>146</v>
      </c>
    </row>
    <row r="24" spans="1:1" x14ac:dyDescent="0.25">
      <c r="A24" s="7">
        <v>119</v>
      </c>
    </row>
    <row r="25" spans="1:1" x14ac:dyDescent="0.25">
      <c r="A25" s="7">
        <v>189</v>
      </c>
    </row>
    <row r="26" spans="1:1" x14ac:dyDescent="0.25">
      <c r="A26" s="7">
        <v>101</v>
      </c>
    </row>
    <row r="27" spans="1:1" x14ac:dyDescent="0.25">
      <c r="A27" s="7">
        <v>194</v>
      </c>
    </row>
    <row r="28" spans="1:1" x14ac:dyDescent="0.25">
      <c r="A28" s="7">
        <v>196</v>
      </c>
    </row>
    <row r="29" spans="1:1" x14ac:dyDescent="0.25">
      <c r="A29" s="7">
        <v>250</v>
      </c>
    </row>
    <row r="30" spans="1:1" x14ac:dyDescent="0.25">
      <c r="A30" s="7">
        <v>144</v>
      </c>
    </row>
    <row r="31" spans="1:1" x14ac:dyDescent="0.25">
      <c r="A31" s="7">
        <v>321</v>
      </c>
    </row>
    <row r="32" spans="1:1" x14ac:dyDescent="0.25">
      <c r="A32" s="7">
        <v>285</v>
      </c>
    </row>
    <row r="33" spans="1:1" x14ac:dyDescent="0.25">
      <c r="A33" s="7">
        <v>125</v>
      </c>
    </row>
    <row r="34" spans="1:1" x14ac:dyDescent="0.25">
      <c r="A34" s="7">
        <v>115</v>
      </c>
    </row>
    <row r="35" spans="1:1" x14ac:dyDescent="0.25">
      <c r="A35" s="7">
        <v>129</v>
      </c>
    </row>
    <row r="36" spans="1:1" x14ac:dyDescent="0.25">
      <c r="A36" s="7">
        <v>228</v>
      </c>
    </row>
    <row r="37" spans="1:1" x14ac:dyDescent="0.25">
      <c r="A37" s="7">
        <v>132</v>
      </c>
    </row>
    <row r="38" spans="1:1" x14ac:dyDescent="0.25">
      <c r="A38" s="7">
        <v>151</v>
      </c>
    </row>
    <row r="39" spans="1:1" x14ac:dyDescent="0.25">
      <c r="A39" s="7">
        <v>155</v>
      </c>
    </row>
    <row r="40" spans="1:1" x14ac:dyDescent="0.25">
      <c r="A40" s="7">
        <v>447</v>
      </c>
    </row>
    <row r="41" spans="1:1" x14ac:dyDescent="0.25">
      <c r="A41" s="7">
        <v>258</v>
      </c>
    </row>
    <row r="42" spans="1:1" x14ac:dyDescent="0.25">
      <c r="A42" s="7">
        <v>164</v>
      </c>
    </row>
    <row r="43" spans="1:1" x14ac:dyDescent="0.25">
      <c r="A43" s="7">
        <v>154</v>
      </c>
    </row>
    <row r="44" spans="1:1" x14ac:dyDescent="0.25">
      <c r="A44" s="7">
        <v>293</v>
      </c>
    </row>
    <row r="45" spans="1:1" x14ac:dyDescent="0.25">
      <c r="A45" s="7">
        <v>388</v>
      </c>
    </row>
    <row r="46" spans="1:1" x14ac:dyDescent="0.25">
      <c r="A46" s="7">
        <v>207</v>
      </c>
    </row>
    <row r="47" spans="1:1" x14ac:dyDescent="0.25">
      <c r="A47" s="7">
        <v>322</v>
      </c>
    </row>
    <row r="48" spans="1:1" x14ac:dyDescent="0.25">
      <c r="A48" s="7">
        <v>107</v>
      </c>
    </row>
    <row r="49" spans="1:1" x14ac:dyDescent="0.25">
      <c r="A49" s="7">
        <v>322</v>
      </c>
    </row>
    <row r="50" spans="1:1" x14ac:dyDescent="0.25">
      <c r="A50" s="7">
        <v>195</v>
      </c>
    </row>
    <row r="51" spans="1:1" x14ac:dyDescent="0.25">
      <c r="A51" s="7">
        <v>148</v>
      </c>
    </row>
    <row r="52" spans="1:1" x14ac:dyDescent="0.25">
      <c r="A52" s="7">
        <v>193</v>
      </c>
    </row>
    <row r="53" spans="1:1" x14ac:dyDescent="0.25">
      <c r="A53" s="7">
        <v>120</v>
      </c>
    </row>
    <row r="54" spans="1:1" x14ac:dyDescent="0.25">
      <c r="A54" s="7">
        <v>101</v>
      </c>
    </row>
    <row r="55" spans="1:1" x14ac:dyDescent="0.25">
      <c r="A55" s="7">
        <v>285</v>
      </c>
    </row>
    <row r="56" spans="1:1" x14ac:dyDescent="0.25">
      <c r="A56" s="7">
        <v>171</v>
      </c>
    </row>
    <row r="57" spans="1:1" x14ac:dyDescent="0.25">
      <c r="A57" s="7">
        <v>147</v>
      </c>
    </row>
    <row r="58" spans="1:1" x14ac:dyDescent="0.25">
      <c r="A58" s="7">
        <v>108</v>
      </c>
    </row>
    <row r="59" spans="1:1" x14ac:dyDescent="0.25">
      <c r="A59" s="7">
        <v>202</v>
      </c>
    </row>
    <row r="60" spans="1:1" x14ac:dyDescent="0.25">
      <c r="A60" s="7">
        <v>206</v>
      </c>
    </row>
    <row r="61" spans="1:1" x14ac:dyDescent="0.25">
      <c r="A61" s="7">
        <v>234</v>
      </c>
    </row>
    <row r="62" spans="1:1" x14ac:dyDescent="0.25">
      <c r="A62" s="7">
        <v>274</v>
      </c>
    </row>
    <row r="63" spans="1:1" x14ac:dyDescent="0.25">
      <c r="A63" s="7">
        <v>198</v>
      </c>
    </row>
    <row r="64" spans="1:1" x14ac:dyDescent="0.25">
      <c r="A64" s="7">
        <v>124</v>
      </c>
    </row>
    <row r="65" spans="1:1" x14ac:dyDescent="0.25">
      <c r="A65" s="7">
        <v>412</v>
      </c>
    </row>
    <row r="66" spans="1:1" x14ac:dyDescent="0.25">
      <c r="A66" s="7">
        <v>234</v>
      </c>
    </row>
    <row r="67" spans="1:1" x14ac:dyDescent="0.25">
      <c r="A67" s="7">
        <v>148</v>
      </c>
    </row>
    <row r="68" spans="1:1" x14ac:dyDescent="0.25">
      <c r="A68" s="7">
        <v>218</v>
      </c>
    </row>
    <row r="69" spans="1:1" x14ac:dyDescent="0.25">
      <c r="A69" s="7">
        <v>390</v>
      </c>
    </row>
    <row r="70" spans="1:1" x14ac:dyDescent="0.25">
      <c r="A70" s="7">
        <v>107</v>
      </c>
    </row>
    <row r="71" spans="1:1" x14ac:dyDescent="0.25">
      <c r="A71" s="7">
        <v>117</v>
      </c>
    </row>
    <row r="72" spans="1:1" x14ac:dyDescent="0.25">
      <c r="A72" s="7">
        <v>334</v>
      </c>
    </row>
    <row r="73" spans="1:1" x14ac:dyDescent="0.25">
      <c r="A73" s="7">
        <v>120</v>
      </c>
    </row>
    <row r="74" spans="1:1" x14ac:dyDescent="0.25">
      <c r="A74" s="7">
        <v>437</v>
      </c>
    </row>
    <row r="75" spans="1:1" x14ac:dyDescent="0.25">
      <c r="A75" s="7">
        <v>182</v>
      </c>
    </row>
    <row r="76" spans="1:1" x14ac:dyDescent="0.25">
      <c r="A76" s="7">
        <v>140</v>
      </c>
    </row>
    <row r="77" spans="1:1" x14ac:dyDescent="0.25">
      <c r="A77" s="7">
        <v>123</v>
      </c>
    </row>
    <row r="78" spans="1:1" x14ac:dyDescent="0.25">
      <c r="A78" s="7">
        <v>139</v>
      </c>
    </row>
    <row r="79" spans="1:1" x14ac:dyDescent="0.25">
      <c r="A79" s="7">
        <v>204</v>
      </c>
    </row>
    <row r="80" spans="1:1" x14ac:dyDescent="0.25">
      <c r="A80" s="7">
        <v>230</v>
      </c>
    </row>
    <row r="81" spans="1:1" x14ac:dyDescent="0.25">
      <c r="A81" s="7">
        <v>100</v>
      </c>
    </row>
    <row r="82" spans="1:1" x14ac:dyDescent="0.25">
      <c r="A82" s="7">
        <v>206</v>
      </c>
    </row>
    <row r="83" spans="1:1" x14ac:dyDescent="0.25">
      <c r="A83" s="7">
        <v>223</v>
      </c>
    </row>
    <row r="84" spans="1:1" x14ac:dyDescent="0.25">
      <c r="A84" s="7">
        <v>159</v>
      </c>
    </row>
    <row r="85" spans="1:1" x14ac:dyDescent="0.25">
      <c r="A85" s="7">
        <v>198</v>
      </c>
    </row>
    <row r="86" spans="1:1" x14ac:dyDescent="0.25">
      <c r="A86" s="7">
        <v>132</v>
      </c>
    </row>
    <row r="87" spans="1:1" x14ac:dyDescent="0.25">
      <c r="A87" s="7">
        <v>546</v>
      </c>
    </row>
    <row r="88" spans="1:1" x14ac:dyDescent="0.25">
      <c r="A88" s="7">
        <v>154</v>
      </c>
    </row>
    <row r="89" spans="1:1" x14ac:dyDescent="0.25">
      <c r="A89" s="7">
        <v>146</v>
      </c>
    </row>
    <row r="90" spans="1:1" x14ac:dyDescent="0.25">
      <c r="A90" s="7">
        <v>191</v>
      </c>
    </row>
    <row r="91" spans="1:1" x14ac:dyDescent="0.25">
      <c r="A91" s="7">
        <v>114</v>
      </c>
    </row>
    <row r="92" spans="1:1" x14ac:dyDescent="0.25">
      <c r="A92" s="7">
        <v>496</v>
      </c>
    </row>
    <row r="93" spans="1:1" x14ac:dyDescent="0.25">
      <c r="A93" s="7">
        <v>212</v>
      </c>
    </row>
    <row r="94" spans="1:1" x14ac:dyDescent="0.25">
      <c r="A94" s="7">
        <v>420</v>
      </c>
    </row>
    <row r="95" spans="1:1" x14ac:dyDescent="0.25">
      <c r="A95" s="7">
        <v>124</v>
      </c>
    </row>
    <row r="96" spans="1:1" x14ac:dyDescent="0.25">
      <c r="A96" s="7">
        <v>147</v>
      </c>
    </row>
    <row r="97" spans="1:1" x14ac:dyDescent="0.25">
      <c r="A97" s="7">
        <v>113</v>
      </c>
    </row>
    <row r="98" spans="1:1" x14ac:dyDescent="0.25">
      <c r="A98" s="7">
        <v>408</v>
      </c>
    </row>
    <row r="99" spans="1:1" x14ac:dyDescent="0.25">
      <c r="A99" s="7">
        <v>256</v>
      </c>
    </row>
    <row r="100" spans="1:1" x14ac:dyDescent="0.25">
      <c r="A100" s="7">
        <v>151</v>
      </c>
    </row>
    <row r="101" spans="1:1" x14ac:dyDescent="0.25">
      <c r="A101" s="7">
        <v>187</v>
      </c>
    </row>
    <row r="102" spans="1:1" x14ac:dyDescent="0.25">
      <c r="A102" s="7">
        <v>296</v>
      </c>
    </row>
    <row r="103" spans="1:1" x14ac:dyDescent="0.25">
      <c r="A103" s="7">
        <v>284</v>
      </c>
    </row>
    <row r="104" spans="1:1" x14ac:dyDescent="0.25">
      <c r="A104" s="7">
        <v>190</v>
      </c>
    </row>
    <row r="105" spans="1:1" x14ac:dyDescent="0.25">
      <c r="A105" s="7">
        <v>275</v>
      </c>
    </row>
    <row r="106" spans="1:1" x14ac:dyDescent="0.25">
      <c r="A106" s="7">
        <v>193</v>
      </c>
    </row>
    <row r="107" spans="1:1" x14ac:dyDescent="0.25">
      <c r="A107" s="7">
        <v>339</v>
      </c>
    </row>
    <row r="108" spans="1:1" x14ac:dyDescent="0.25">
      <c r="A108" s="7">
        <v>295</v>
      </c>
    </row>
    <row r="109" spans="1:1" x14ac:dyDescent="0.25">
      <c r="A109" s="7">
        <v>249</v>
      </c>
    </row>
    <row r="110" spans="1:1" x14ac:dyDescent="0.25">
      <c r="A110" s="7">
        <v>197</v>
      </c>
    </row>
    <row r="111" spans="1:1" x14ac:dyDescent="0.25">
      <c r="A111" s="7">
        <v>135</v>
      </c>
    </row>
    <row r="112" spans="1:1" x14ac:dyDescent="0.25">
      <c r="A112" s="7">
        <v>105</v>
      </c>
    </row>
    <row r="113" spans="1:1" x14ac:dyDescent="0.25">
      <c r="A113" s="7">
        <v>300</v>
      </c>
    </row>
    <row r="114" spans="1:1" x14ac:dyDescent="0.25">
      <c r="A114" s="7">
        <v>254</v>
      </c>
    </row>
    <row r="115" spans="1:1" x14ac:dyDescent="0.25">
      <c r="A115" s="7">
        <v>139</v>
      </c>
    </row>
    <row r="116" spans="1:1" x14ac:dyDescent="0.25">
      <c r="A116" s="7">
        <v>188</v>
      </c>
    </row>
    <row r="117" spans="1:1" x14ac:dyDescent="0.25">
      <c r="A117" s="7">
        <v>407</v>
      </c>
    </row>
    <row r="118" spans="1:1" x14ac:dyDescent="0.25">
      <c r="A118" s="7">
        <v>297</v>
      </c>
    </row>
    <row r="119" spans="1:1" x14ac:dyDescent="0.25">
      <c r="A119" s="7">
        <v>123</v>
      </c>
    </row>
    <row r="120" spans="1:1" x14ac:dyDescent="0.25">
      <c r="A120" s="7">
        <v>473</v>
      </c>
    </row>
    <row r="121" spans="1:1" x14ac:dyDescent="0.25">
      <c r="A121" s="7">
        <v>256</v>
      </c>
    </row>
    <row r="122" spans="1:1" x14ac:dyDescent="0.25">
      <c r="A122" s="7">
        <v>126</v>
      </c>
    </row>
    <row r="123" spans="1:1" x14ac:dyDescent="0.25">
      <c r="A123" s="7">
        <v>208</v>
      </c>
    </row>
    <row r="124" spans="1:1" x14ac:dyDescent="0.25">
      <c r="A124" s="7">
        <v>544</v>
      </c>
    </row>
    <row r="125" spans="1:1" x14ac:dyDescent="0.25">
      <c r="A125" s="7">
        <v>184</v>
      </c>
    </row>
    <row r="126" spans="1:1" x14ac:dyDescent="0.25">
      <c r="A126" s="7">
        <v>156</v>
      </c>
    </row>
    <row r="127" spans="1:1" x14ac:dyDescent="0.25">
      <c r="A127" s="7">
        <v>136</v>
      </c>
    </row>
    <row r="128" spans="1:1" x14ac:dyDescent="0.25">
      <c r="A128" s="7">
        <v>549</v>
      </c>
    </row>
    <row r="129" spans="1:1" x14ac:dyDescent="0.25">
      <c r="A129" s="7">
        <v>164</v>
      </c>
    </row>
    <row r="130" spans="1:1" x14ac:dyDescent="0.25">
      <c r="A130" s="7">
        <v>136</v>
      </c>
    </row>
    <row r="131" spans="1:1" x14ac:dyDescent="0.25">
      <c r="A131" s="7">
        <v>333</v>
      </c>
    </row>
    <row r="132" spans="1:1" x14ac:dyDescent="0.25">
      <c r="A132" s="7">
        <v>307</v>
      </c>
    </row>
    <row r="133" spans="1:1" x14ac:dyDescent="0.25">
      <c r="A133" s="7">
        <v>249</v>
      </c>
    </row>
    <row r="134" spans="1:1" x14ac:dyDescent="0.25">
      <c r="A134" s="7">
        <v>386</v>
      </c>
    </row>
    <row r="135" spans="1:1" x14ac:dyDescent="0.25">
      <c r="A135" s="7">
        <v>169</v>
      </c>
    </row>
    <row r="136" spans="1:1" x14ac:dyDescent="0.25">
      <c r="A136" s="7">
        <v>176</v>
      </c>
    </row>
    <row r="137" spans="1:1" x14ac:dyDescent="0.25">
      <c r="A137" s="7">
        <v>151</v>
      </c>
    </row>
    <row r="138" spans="1:1" x14ac:dyDescent="0.25">
      <c r="A138" s="7">
        <v>115</v>
      </c>
    </row>
    <row r="139" spans="1:1" x14ac:dyDescent="0.25">
      <c r="A139" s="7">
        <v>189</v>
      </c>
    </row>
    <row r="140" spans="1:1" x14ac:dyDescent="0.25">
      <c r="A140" s="7">
        <v>358</v>
      </c>
    </row>
    <row r="141" spans="1:1" x14ac:dyDescent="0.25">
      <c r="A141" s="7">
        <v>292</v>
      </c>
    </row>
    <row r="142" spans="1:1" x14ac:dyDescent="0.25">
      <c r="A142" s="7">
        <v>116</v>
      </c>
    </row>
    <row r="143" spans="1:1" x14ac:dyDescent="0.25">
      <c r="A143" s="7">
        <v>101</v>
      </c>
    </row>
    <row r="144" spans="1:1" x14ac:dyDescent="0.25">
      <c r="A144" s="7">
        <v>184</v>
      </c>
    </row>
    <row r="145" spans="1:1" x14ac:dyDescent="0.25">
      <c r="A145" s="7">
        <v>117</v>
      </c>
    </row>
    <row r="146" spans="1:1" x14ac:dyDescent="0.25">
      <c r="A146" s="7">
        <v>105</v>
      </c>
    </row>
    <row r="147" spans="1:1" x14ac:dyDescent="0.25">
      <c r="A147" s="7">
        <v>204</v>
      </c>
    </row>
    <row r="148" spans="1:1" x14ac:dyDescent="0.25">
      <c r="A148" s="7">
        <v>157</v>
      </c>
    </row>
    <row r="149" spans="1:1" x14ac:dyDescent="0.25">
      <c r="A149" s="7">
        <v>164</v>
      </c>
    </row>
    <row r="150" spans="1:1" x14ac:dyDescent="0.25">
      <c r="A150" s="7">
        <v>132</v>
      </c>
    </row>
    <row r="151" spans="1:1" x14ac:dyDescent="0.25">
      <c r="A151" s="7">
        <v>140</v>
      </c>
    </row>
    <row r="152" spans="1:1" x14ac:dyDescent="0.25">
      <c r="A152" s="7">
        <v>552</v>
      </c>
    </row>
    <row r="153" spans="1:1" x14ac:dyDescent="0.25">
      <c r="A153" s="7">
        <v>158</v>
      </c>
    </row>
    <row r="154" spans="1:1" x14ac:dyDescent="0.25">
      <c r="A154" s="7">
        <v>114</v>
      </c>
    </row>
    <row r="155" spans="1:1" x14ac:dyDescent="0.25">
      <c r="A155" s="7">
        <v>269</v>
      </c>
    </row>
    <row r="156" spans="1:1" x14ac:dyDescent="0.25">
      <c r="A156" s="7">
        <v>243</v>
      </c>
    </row>
    <row r="157" spans="1:1" x14ac:dyDescent="0.25">
      <c r="A157" s="7">
        <v>188</v>
      </c>
    </row>
    <row r="158" spans="1:1" x14ac:dyDescent="0.25">
      <c r="A158" s="7">
        <v>391</v>
      </c>
    </row>
    <row r="159" spans="1:1" x14ac:dyDescent="0.25">
      <c r="A159" s="7">
        <v>122</v>
      </c>
    </row>
    <row r="160" spans="1:1" x14ac:dyDescent="0.25">
      <c r="A160" s="7">
        <v>161</v>
      </c>
    </row>
    <row r="161" spans="1:1" x14ac:dyDescent="0.25">
      <c r="A161" s="7">
        <v>121</v>
      </c>
    </row>
    <row r="162" spans="1:1" x14ac:dyDescent="0.25">
      <c r="A162" s="7">
        <v>383</v>
      </c>
    </row>
    <row r="163" spans="1:1" x14ac:dyDescent="0.25">
      <c r="A163" s="7">
        <v>283</v>
      </c>
    </row>
    <row r="164" spans="1:1" x14ac:dyDescent="0.25">
      <c r="A164" s="7">
        <v>195</v>
      </c>
    </row>
    <row r="165" spans="1:1" x14ac:dyDescent="0.25">
      <c r="A165" s="7">
        <v>146</v>
      </c>
    </row>
    <row r="166" spans="1:1" x14ac:dyDescent="0.25">
      <c r="A166" s="7">
        <v>124</v>
      </c>
    </row>
    <row r="167" spans="1:1" x14ac:dyDescent="0.25">
      <c r="A167" s="7">
        <v>282</v>
      </c>
    </row>
    <row r="168" spans="1:1" x14ac:dyDescent="0.25">
      <c r="A168" s="7">
        <v>140</v>
      </c>
    </row>
    <row r="169" spans="1:1" x14ac:dyDescent="0.25">
      <c r="A169" s="7">
        <v>116</v>
      </c>
    </row>
    <row r="170" spans="1:1" x14ac:dyDescent="0.25">
      <c r="A170" s="7">
        <v>117</v>
      </c>
    </row>
    <row r="171" spans="1:1" x14ac:dyDescent="0.25">
      <c r="A171" s="7">
        <v>182</v>
      </c>
    </row>
    <row r="172" spans="1:1" x14ac:dyDescent="0.25">
      <c r="A172" s="7">
        <v>234</v>
      </c>
    </row>
    <row r="173" spans="1:1" x14ac:dyDescent="0.25">
      <c r="A173" s="7">
        <v>584</v>
      </c>
    </row>
    <row r="174" spans="1:1" x14ac:dyDescent="0.25">
      <c r="A174" s="7">
        <v>180</v>
      </c>
    </row>
    <row r="175" spans="1:1" x14ac:dyDescent="0.25">
      <c r="A175" s="7">
        <v>132</v>
      </c>
    </row>
    <row r="176" spans="1:1" x14ac:dyDescent="0.25">
      <c r="A176" s="7">
        <v>158</v>
      </c>
    </row>
    <row r="177" spans="1:1" x14ac:dyDescent="0.25">
      <c r="A177" s="7">
        <v>250</v>
      </c>
    </row>
    <row r="178" spans="1:1" x14ac:dyDescent="0.25">
      <c r="A178" s="7">
        <v>345</v>
      </c>
    </row>
    <row r="179" spans="1:1" x14ac:dyDescent="0.25">
      <c r="A179" s="7">
        <v>357</v>
      </c>
    </row>
    <row r="180" spans="1:1" x14ac:dyDescent="0.25">
      <c r="A180" s="7">
        <v>282</v>
      </c>
    </row>
    <row r="181" spans="1:1" x14ac:dyDescent="0.25">
      <c r="A181" s="7">
        <v>338</v>
      </c>
    </row>
    <row r="182" spans="1:1" x14ac:dyDescent="0.25">
      <c r="A182" s="7">
        <v>269</v>
      </c>
    </row>
    <row r="183" spans="1:1" x14ac:dyDescent="0.25">
      <c r="A183" s="7">
        <v>117</v>
      </c>
    </row>
    <row r="184" spans="1:1" x14ac:dyDescent="0.25">
      <c r="A184" s="7">
        <v>151</v>
      </c>
    </row>
    <row r="185" spans="1:1" x14ac:dyDescent="0.25">
      <c r="A185" s="7">
        <v>190</v>
      </c>
    </row>
    <row r="186" spans="1:1" x14ac:dyDescent="0.25">
      <c r="A186" s="7">
        <v>226</v>
      </c>
    </row>
    <row r="187" spans="1:1" x14ac:dyDescent="0.25">
      <c r="A187" s="7">
        <v>234</v>
      </c>
    </row>
    <row r="188" spans="1:1" x14ac:dyDescent="0.25">
      <c r="A188" s="7">
        <v>499</v>
      </c>
    </row>
    <row r="189" spans="1:1" x14ac:dyDescent="0.25">
      <c r="A189" s="7">
        <v>180</v>
      </c>
    </row>
    <row r="190" spans="1:1" x14ac:dyDescent="0.25">
      <c r="A190" s="7">
        <v>106</v>
      </c>
    </row>
    <row r="191" spans="1:1" x14ac:dyDescent="0.25">
      <c r="A191" s="7">
        <v>165</v>
      </c>
    </row>
    <row r="192" spans="1:1" x14ac:dyDescent="0.25">
      <c r="A192" s="7">
        <v>220</v>
      </c>
    </row>
    <row r="193" spans="1:1" x14ac:dyDescent="0.25">
      <c r="A193" s="7">
        <v>129</v>
      </c>
    </row>
    <row r="194" spans="1:1" x14ac:dyDescent="0.25">
      <c r="A194" s="7">
        <v>179</v>
      </c>
    </row>
    <row r="195" spans="1:1" x14ac:dyDescent="0.25">
      <c r="A195" s="7">
        <v>140</v>
      </c>
    </row>
    <row r="196" spans="1:1" x14ac:dyDescent="0.25">
      <c r="A196" s="7">
        <v>395</v>
      </c>
    </row>
    <row r="197" spans="1:1" x14ac:dyDescent="0.25">
      <c r="A197" s="7">
        <v>242</v>
      </c>
    </row>
    <row r="198" spans="1:1" x14ac:dyDescent="0.25">
      <c r="A198" s="7">
        <v>322</v>
      </c>
    </row>
    <row r="199" spans="1:1" x14ac:dyDescent="0.25">
      <c r="A199" s="7">
        <v>241</v>
      </c>
    </row>
    <row r="200" spans="1:1" x14ac:dyDescent="0.25">
      <c r="A200" s="7">
        <v>210</v>
      </c>
    </row>
    <row r="201" spans="1:1" x14ac:dyDescent="0.25">
      <c r="A201" s="7">
        <v>131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D11" sqref="D11"/>
    </sheetView>
  </sheetViews>
  <sheetFormatPr defaultRowHeight="15" x14ac:dyDescent="0.25"/>
  <cols>
    <col min="3" max="3" width="11.28515625" bestFit="1" customWidth="1"/>
  </cols>
  <sheetData>
    <row r="1" spans="1:4" x14ac:dyDescent="0.25">
      <c r="A1" s="10" t="s">
        <v>7</v>
      </c>
    </row>
    <row r="2" spans="1:4" x14ac:dyDescent="0.25">
      <c r="A2" s="7">
        <v>227</v>
      </c>
    </row>
    <row r="3" spans="1:4" x14ac:dyDescent="0.25">
      <c r="A3" s="7">
        <v>196</v>
      </c>
      <c r="C3" t="s">
        <v>65</v>
      </c>
      <c r="D3">
        <f>MIN(A2:A201)</f>
        <v>100</v>
      </c>
    </row>
    <row r="4" spans="1:4" x14ac:dyDescent="0.25">
      <c r="A4" s="7">
        <v>102</v>
      </c>
      <c r="C4" t="s">
        <v>66</v>
      </c>
      <c r="D4">
        <f>_xlfn.QUARTILE.EXC(A2:A201,1)</f>
        <v>139</v>
      </c>
    </row>
    <row r="5" spans="1:4" x14ac:dyDescent="0.25">
      <c r="A5" s="7">
        <v>252</v>
      </c>
      <c r="C5" t="s">
        <v>54</v>
      </c>
      <c r="D5">
        <f>MEDIAN(A2:A201)</f>
        <v>192</v>
      </c>
    </row>
    <row r="6" spans="1:4" x14ac:dyDescent="0.25">
      <c r="A6" s="7">
        <v>291</v>
      </c>
      <c r="C6" t="s">
        <v>67</v>
      </c>
      <c r="D6">
        <f>_xlfn.QUARTILE.EXC(A2:A201,3)</f>
        <v>279.5</v>
      </c>
    </row>
    <row r="7" spans="1:4" x14ac:dyDescent="0.25">
      <c r="A7" s="7">
        <v>100</v>
      </c>
      <c r="C7" t="s">
        <v>68</v>
      </c>
      <c r="D7">
        <f>MAX(A2:A201)</f>
        <v>584</v>
      </c>
    </row>
    <row r="8" spans="1:4" x14ac:dyDescent="0.25">
      <c r="A8" s="7">
        <v>345</v>
      </c>
      <c r="C8" t="s">
        <v>52</v>
      </c>
      <c r="D8">
        <f>AVERAGE(A2:A201)</f>
        <v>219.85</v>
      </c>
    </row>
    <row r="9" spans="1:4" x14ac:dyDescent="0.25">
      <c r="A9" s="7">
        <v>191</v>
      </c>
      <c r="C9" t="s">
        <v>69</v>
      </c>
      <c r="D9">
        <f>D6-D4</f>
        <v>140.5</v>
      </c>
    </row>
    <row r="10" spans="1:4" x14ac:dyDescent="0.25">
      <c r="A10" s="7">
        <v>294</v>
      </c>
      <c r="C10" t="s">
        <v>70</v>
      </c>
      <c r="D10">
        <f>D4-(D9*1.5)</f>
        <v>-71.75</v>
      </c>
    </row>
    <row r="11" spans="1:4" x14ac:dyDescent="0.25">
      <c r="A11" s="7">
        <v>139</v>
      </c>
      <c r="C11" t="s">
        <v>71</v>
      </c>
      <c r="D11">
        <f>D6+(D9*1.5)</f>
        <v>490.25</v>
      </c>
    </row>
    <row r="12" spans="1:4" x14ac:dyDescent="0.25">
      <c r="A12" s="7">
        <v>109</v>
      </c>
    </row>
    <row r="13" spans="1:4" x14ac:dyDescent="0.25">
      <c r="A13" s="7">
        <v>219</v>
      </c>
    </row>
    <row r="14" spans="1:4" x14ac:dyDescent="0.25">
      <c r="A14" s="7">
        <v>115</v>
      </c>
    </row>
    <row r="15" spans="1:4" x14ac:dyDescent="0.25">
      <c r="A15" s="7">
        <v>321</v>
      </c>
    </row>
    <row r="16" spans="1:4" x14ac:dyDescent="0.25">
      <c r="A16" s="7">
        <v>497</v>
      </c>
    </row>
    <row r="17" spans="1:1" x14ac:dyDescent="0.25">
      <c r="A17" s="7">
        <v>113</v>
      </c>
    </row>
    <row r="18" spans="1:1" x14ac:dyDescent="0.25">
      <c r="A18" s="7">
        <v>219</v>
      </c>
    </row>
    <row r="19" spans="1:1" x14ac:dyDescent="0.25">
      <c r="A19" s="7">
        <v>217</v>
      </c>
    </row>
    <row r="20" spans="1:1" x14ac:dyDescent="0.25">
      <c r="A20" s="7">
        <v>202</v>
      </c>
    </row>
    <row r="21" spans="1:1" x14ac:dyDescent="0.25">
      <c r="A21" s="7">
        <v>138</v>
      </c>
    </row>
    <row r="22" spans="1:1" x14ac:dyDescent="0.25">
      <c r="A22" s="7">
        <v>281</v>
      </c>
    </row>
    <row r="23" spans="1:1" x14ac:dyDescent="0.25">
      <c r="A23" s="7">
        <v>146</v>
      </c>
    </row>
    <row r="24" spans="1:1" x14ac:dyDescent="0.25">
      <c r="A24" s="7">
        <v>119</v>
      </c>
    </row>
    <row r="25" spans="1:1" x14ac:dyDescent="0.25">
      <c r="A25" s="7">
        <v>189</v>
      </c>
    </row>
    <row r="26" spans="1:1" x14ac:dyDescent="0.25">
      <c r="A26" s="7">
        <v>101</v>
      </c>
    </row>
    <row r="27" spans="1:1" x14ac:dyDescent="0.25">
      <c r="A27" s="7">
        <v>194</v>
      </c>
    </row>
    <row r="28" spans="1:1" x14ac:dyDescent="0.25">
      <c r="A28" s="7">
        <v>196</v>
      </c>
    </row>
    <row r="29" spans="1:1" x14ac:dyDescent="0.25">
      <c r="A29" s="7">
        <v>250</v>
      </c>
    </row>
    <row r="30" spans="1:1" x14ac:dyDescent="0.25">
      <c r="A30" s="7">
        <v>144</v>
      </c>
    </row>
    <row r="31" spans="1:1" x14ac:dyDescent="0.25">
      <c r="A31" s="7">
        <v>321</v>
      </c>
    </row>
    <row r="32" spans="1:1" x14ac:dyDescent="0.25">
      <c r="A32" s="7">
        <v>285</v>
      </c>
    </row>
    <row r="33" spans="1:1" x14ac:dyDescent="0.25">
      <c r="A33" s="7">
        <v>125</v>
      </c>
    </row>
    <row r="34" spans="1:1" x14ac:dyDescent="0.25">
      <c r="A34" s="7">
        <v>115</v>
      </c>
    </row>
    <row r="35" spans="1:1" x14ac:dyDescent="0.25">
      <c r="A35" s="7">
        <v>129</v>
      </c>
    </row>
    <row r="36" spans="1:1" x14ac:dyDescent="0.25">
      <c r="A36" s="7">
        <v>228</v>
      </c>
    </row>
    <row r="37" spans="1:1" x14ac:dyDescent="0.25">
      <c r="A37" s="7">
        <v>132</v>
      </c>
    </row>
    <row r="38" spans="1:1" x14ac:dyDescent="0.25">
      <c r="A38" s="7">
        <v>151</v>
      </c>
    </row>
    <row r="39" spans="1:1" x14ac:dyDescent="0.25">
      <c r="A39" s="7">
        <v>155</v>
      </c>
    </row>
    <row r="40" spans="1:1" x14ac:dyDescent="0.25">
      <c r="A40" s="7">
        <v>447</v>
      </c>
    </row>
    <row r="41" spans="1:1" x14ac:dyDescent="0.25">
      <c r="A41" s="7">
        <v>258</v>
      </c>
    </row>
    <row r="42" spans="1:1" x14ac:dyDescent="0.25">
      <c r="A42" s="7">
        <v>164</v>
      </c>
    </row>
    <row r="43" spans="1:1" x14ac:dyDescent="0.25">
      <c r="A43" s="7">
        <v>154</v>
      </c>
    </row>
    <row r="44" spans="1:1" x14ac:dyDescent="0.25">
      <c r="A44" s="7">
        <v>293</v>
      </c>
    </row>
    <row r="45" spans="1:1" x14ac:dyDescent="0.25">
      <c r="A45" s="7">
        <v>388</v>
      </c>
    </row>
    <row r="46" spans="1:1" x14ac:dyDescent="0.25">
      <c r="A46" s="7">
        <v>207</v>
      </c>
    </row>
    <row r="47" spans="1:1" x14ac:dyDescent="0.25">
      <c r="A47" s="7">
        <v>322</v>
      </c>
    </row>
    <row r="48" spans="1:1" x14ac:dyDescent="0.25">
      <c r="A48" s="7">
        <v>107</v>
      </c>
    </row>
    <row r="49" spans="1:1" x14ac:dyDescent="0.25">
      <c r="A49" s="7">
        <v>322</v>
      </c>
    </row>
    <row r="50" spans="1:1" x14ac:dyDescent="0.25">
      <c r="A50" s="7">
        <v>195</v>
      </c>
    </row>
    <row r="51" spans="1:1" x14ac:dyDescent="0.25">
      <c r="A51" s="7">
        <v>148</v>
      </c>
    </row>
    <row r="52" spans="1:1" x14ac:dyDescent="0.25">
      <c r="A52" s="7">
        <v>193</v>
      </c>
    </row>
    <row r="53" spans="1:1" x14ac:dyDescent="0.25">
      <c r="A53" s="7">
        <v>120</v>
      </c>
    </row>
    <row r="54" spans="1:1" x14ac:dyDescent="0.25">
      <c r="A54" s="7">
        <v>101</v>
      </c>
    </row>
    <row r="55" spans="1:1" x14ac:dyDescent="0.25">
      <c r="A55" s="7">
        <v>285</v>
      </c>
    </row>
    <row r="56" spans="1:1" x14ac:dyDescent="0.25">
      <c r="A56" s="7">
        <v>171</v>
      </c>
    </row>
    <row r="57" spans="1:1" x14ac:dyDescent="0.25">
      <c r="A57" s="7">
        <v>147</v>
      </c>
    </row>
    <row r="58" spans="1:1" x14ac:dyDescent="0.25">
      <c r="A58" s="7">
        <v>108</v>
      </c>
    </row>
    <row r="59" spans="1:1" x14ac:dyDescent="0.25">
      <c r="A59" s="7">
        <v>202</v>
      </c>
    </row>
    <row r="60" spans="1:1" x14ac:dyDescent="0.25">
      <c r="A60" s="7">
        <v>206</v>
      </c>
    </row>
    <row r="61" spans="1:1" x14ac:dyDescent="0.25">
      <c r="A61" s="7">
        <v>234</v>
      </c>
    </row>
    <row r="62" spans="1:1" x14ac:dyDescent="0.25">
      <c r="A62" s="7">
        <v>274</v>
      </c>
    </row>
    <row r="63" spans="1:1" x14ac:dyDescent="0.25">
      <c r="A63" s="7">
        <v>198</v>
      </c>
    </row>
    <row r="64" spans="1:1" x14ac:dyDescent="0.25">
      <c r="A64" s="7">
        <v>124</v>
      </c>
    </row>
    <row r="65" spans="1:1" x14ac:dyDescent="0.25">
      <c r="A65" s="7">
        <v>412</v>
      </c>
    </row>
    <row r="66" spans="1:1" x14ac:dyDescent="0.25">
      <c r="A66" s="7">
        <v>234</v>
      </c>
    </row>
    <row r="67" spans="1:1" x14ac:dyDescent="0.25">
      <c r="A67" s="7">
        <v>148</v>
      </c>
    </row>
    <row r="68" spans="1:1" x14ac:dyDescent="0.25">
      <c r="A68" s="7">
        <v>218</v>
      </c>
    </row>
    <row r="69" spans="1:1" x14ac:dyDescent="0.25">
      <c r="A69" s="7">
        <v>390</v>
      </c>
    </row>
    <row r="70" spans="1:1" x14ac:dyDescent="0.25">
      <c r="A70" s="7">
        <v>107</v>
      </c>
    </row>
    <row r="71" spans="1:1" x14ac:dyDescent="0.25">
      <c r="A71" s="7">
        <v>117</v>
      </c>
    </row>
    <row r="72" spans="1:1" x14ac:dyDescent="0.25">
      <c r="A72" s="7">
        <v>334</v>
      </c>
    </row>
    <row r="73" spans="1:1" x14ac:dyDescent="0.25">
      <c r="A73" s="7">
        <v>120</v>
      </c>
    </row>
    <row r="74" spans="1:1" x14ac:dyDescent="0.25">
      <c r="A74" s="7">
        <v>437</v>
      </c>
    </row>
    <row r="75" spans="1:1" x14ac:dyDescent="0.25">
      <c r="A75" s="7">
        <v>182</v>
      </c>
    </row>
    <row r="76" spans="1:1" x14ac:dyDescent="0.25">
      <c r="A76" s="7">
        <v>140</v>
      </c>
    </row>
    <row r="77" spans="1:1" x14ac:dyDescent="0.25">
      <c r="A77" s="7">
        <v>123</v>
      </c>
    </row>
    <row r="78" spans="1:1" x14ac:dyDescent="0.25">
      <c r="A78" s="7">
        <v>139</v>
      </c>
    </row>
    <row r="79" spans="1:1" x14ac:dyDescent="0.25">
      <c r="A79" s="7">
        <v>204</v>
      </c>
    </row>
    <row r="80" spans="1:1" x14ac:dyDescent="0.25">
      <c r="A80" s="7">
        <v>230</v>
      </c>
    </row>
    <row r="81" spans="1:1" x14ac:dyDescent="0.25">
      <c r="A81" s="7">
        <v>100</v>
      </c>
    </row>
    <row r="82" spans="1:1" x14ac:dyDescent="0.25">
      <c r="A82" s="7">
        <v>206</v>
      </c>
    </row>
    <row r="83" spans="1:1" x14ac:dyDescent="0.25">
      <c r="A83" s="7">
        <v>223</v>
      </c>
    </row>
    <row r="84" spans="1:1" x14ac:dyDescent="0.25">
      <c r="A84" s="7">
        <v>159</v>
      </c>
    </row>
    <row r="85" spans="1:1" x14ac:dyDescent="0.25">
      <c r="A85" s="7">
        <v>198</v>
      </c>
    </row>
    <row r="86" spans="1:1" x14ac:dyDescent="0.25">
      <c r="A86" s="7">
        <v>132</v>
      </c>
    </row>
    <row r="87" spans="1:1" x14ac:dyDescent="0.25">
      <c r="A87" s="7">
        <v>546</v>
      </c>
    </row>
    <row r="88" spans="1:1" x14ac:dyDescent="0.25">
      <c r="A88" s="7">
        <v>154</v>
      </c>
    </row>
    <row r="89" spans="1:1" x14ac:dyDescent="0.25">
      <c r="A89" s="7">
        <v>146</v>
      </c>
    </row>
    <row r="90" spans="1:1" x14ac:dyDescent="0.25">
      <c r="A90" s="7">
        <v>191</v>
      </c>
    </row>
    <row r="91" spans="1:1" x14ac:dyDescent="0.25">
      <c r="A91" s="7">
        <v>114</v>
      </c>
    </row>
    <row r="92" spans="1:1" x14ac:dyDescent="0.25">
      <c r="A92" s="7">
        <v>496</v>
      </c>
    </row>
    <row r="93" spans="1:1" x14ac:dyDescent="0.25">
      <c r="A93" s="7">
        <v>212</v>
      </c>
    </row>
    <row r="94" spans="1:1" x14ac:dyDescent="0.25">
      <c r="A94" s="7">
        <v>420</v>
      </c>
    </row>
    <row r="95" spans="1:1" x14ac:dyDescent="0.25">
      <c r="A95" s="7">
        <v>124</v>
      </c>
    </row>
    <row r="96" spans="1:1" x14ac:dyDescent="0.25">
      <c r="A96" s="7">
        <v>147</v>
      </c>
    </row>
    <row r="97" spans="1:1" x14ac:dyDescent="0.25">
      <c r="A97" s="7">
        <v>113</v>
      </c>
    </row>
    <row r="98" spans="1:1" x14ac:dyDescent="0.25">
      <c r="A98" s="7">
        <v>408</v>
      </c>
    </row>
    <row r="99" spans="1:1" x14ac:dyDescent="0.25">
      <c r="A99" s="7">
        <v>256</v>
      </c>
    </row>
    <row r="100" spans="1:1" x14ac:dyDescent="0.25">
      <c r="A100" s="7">
        <v>151</v>
      </c>
    </row>
    <row r="101" spans="1:1" x14ac:dyDescent="0.25">
      <c r="A101" s="7">
        <v>187</v>
      </c>
    </row>
    <row r="102" spans="1:1" x14ac:dyDescent="0.25">
      <c r="A102" s="7">
        <v>296</v>
      </c>
    </row>
    <row r="103" spans="1:1" x14ac:dyDescent="0.25">
      <c r="A103" s="7">
        <v>284</v>
      </c>
    </row>
    <row r="104" spans="1:1" x14ac:dyDescent="0.25">
      <c r="A104" s="7">
        <v>190</v>
      </c>
    </row>
    <row r="105" spans="1:1" x14ac:dyDescent="0.25">
      <c r="A105" s="7">
        <v>275</v>
      </c>
    </row>
    <row r="106" spans="1:1" x14ac:dyDescent="0.25">
      <c r="A106" s="7">
        <v>193</v>
      </c>
    </row>
    <row r="107" spans="1:1" x14ac:dyDescent="0.25">
      <c r="A107" s="7">
        <v>339</v>
      </c>
    </row>
    <row r="108" spans="1:1" x14ac:dyDescent="0.25">
      <c r="A108" s="7">
        <v>295</v>
      </c>
    </row>
    <row r="109" spans="1:1" x14ac:dyDescent="0.25">
      <c r="A109" s="7">
        <v>249</v>
      </c>
    </row>
    <row r="110" spans="1:1" x14ac:dyDescent="0.25">
      <c r="A110" s="7">
        <v>197</v>
      </c>
    </row>
    <row r="111" spans="1:1" x14ac:dyDescent="0.25">
      <c r="A111" s="7">
        <v>135</v>
      </c>
    </row>
    <row r="112" spans="1:1" x14ac:dyDescent="0.25">
      <c r="A112" s="7">
        <v>105</v>
      </c>
    </row>
    <row r="113" spans="1:1" x14ac:dyDescent="0.25">
      <c r="A113" s="7">
        <v>300</v>
      </c>
    </row>
    <row r="114" spans="1:1" x14ac:dyDescent="0.25">
      <c r="A114" s="7">
        <v>254</v>
      </c>
    </row>
    <row r="115" spans="1:1" x14ac:dyDescent="0.25">
      <c r="A115" s="7">
        <v>139</v>
      </c>
    </row>
    <row r="116" spans="1:1" x14ac:dyDescent="0.25">
      <c r="A116" s="7">
        <v>188</v>
      </c>
    </row>
    <row r="117" spans="1:1" x14ac:dyDescent="0.25">
      <c r="A117" s="7">
        <v>407</v>
      </c>
    </row>
    <row r="118" spans="1:1" x14ac:dyDescent="0.25">
      <c r="A118" s="7">
        <v>297</v>
      </c>
    </row>
    <row r="119" spans="1:1" x14ac:dyDescent="0.25">
      <c r="A119" s="7">
        <v>123</v>
      </c>
    </row>
    <row r="120" spans="1:1" x14ac:dyDescent="0.25">
      <c r="A120" s="7">
        <v>473</v>
      </c>
    </row>
    <row r="121" spans="1:1" x14ac:dyDescent="0.25">
      <c r="A121" s="7">
        <v>256</v>
      </c>
    </row>
    <row r="122" spans="1:1" x14ac:dyDescent="0.25">
      <c r="A122" s="7">
        <v>126</v>
      </c>
    </row>
    <row r="123" spans="1:1" x14ac:dyDescent="0.25">
      <c r="A123" s="7">
        <v>208</v>
      </c>
    </row>
    <row r="124" spans="1:1" x14ac:dyDescent="0.25">
      <c r="A124" s="7">
        <v>544</v>
      </c>
    </row>
    <row r="125" spans="1:1" x14ac:dyDescent="0.25">
      <c r="A125" s="7">
        <v>184</v>
      </c>
    </row>
    <row r="126" spans="1:1" x14ac:dyDescent="0.25">
      <c r="A126" s="7">
        <v>156</v>
      </c>
    </row>
    <row r="127" spans="1:1" x14ac:dyDescent="0.25">
      <c r="A127" s="7">
        <v>136</v>
      </c>
    </row>
    <row r="128" spans="1:1" x14ac:dyDescent="0.25">
      <c r="A128" s="7">
        <v>549</v>
      </c>
    </row>
    <row r="129" spans="1:1" x14ac:dyDescent="0.25">
      <c r="A129" s="7">
        <v>164</v>
      </c>
    </row>
    <row r="130" spans="1:1" x14ac:dyDescent="0.25">
      <c r="A130" s="7">
        <v>136</v>
      </c>
    </row>
    <row r="131" spans="1:1" x14ac:dyDescent="0.25">
      <c r="A131" s="7">
        <v>333</v>
      </c>
    </row>
    <row r="132" spans="1:1" x14ac:dyDescent="0.25">
      <c r="A132" s="7">
        <v>307</v>
      </c>
    </row>
    <row r="133" spans="1:1" x14ac:dyDescent="0.25">
      <c r="A133" s="7">
        <v>249</v>
      </c>
    </row>
    <row r="134" spans="1:1" x14ac:dyDescent="0.25">
      <c r="A134" s="7">
        <v>386</v>
      </c>
    </row>
    <row r="135" spans="1:1" x14ac:dyDescent="0.25">
      <c r="A135" s="7">
        <v>169</v>
      </c>
    </row>
    <row r="136" spans="1:1" x14ac:dyDescent="0.25">
      <c r="A136" s="7">
        <v>176</v>
      </c>
    </row>
    <row r="137" spans="1:1" x14ac:dyDescent="0.25">
      <c r="A137" s="7">
        <v>151</v>
      </c>
    </row>
    <row r="138" spans="1:1" x14ac:dyDescent="0.25">
      <c r="A138" s="7">
        <v>115</v>
      </c>
    </row>
    <row r="139" spans="1:1" x14ac:dyDescent="0.25">
      <c r="A139" s="7">
        <v>189</v>
      </c>
    </row>
    <row r="140" spans="1:1" x14ac:dyDescent="0.25">
      <c r="A140" s="7">
        <v>358</v>
      </c>
    </row>
    <row r="141" spans="1:1" x14ac:dyDescent="0.25">
      <c r="A141" s="7">
        <v>292</v>
      </c>
    </row>
    <row r="142" spans="1:1" x14ac:dyDescent="0.25">
      <c r="A142" s="7">
        <v>116</v>
      </c>
    </row>
    <row r="143" spans="1:1" x14ac:dyDescent="0.25">
      <c r="A143" s="7">
        <v>101</v>
      </c>
    </row>
    <row r="144" spans="1:1" x14ac:dyDescent="0.25">
      <c r="A144" s="7">
        <v>184</v>
      </c>
    </row>
    <row r="145" spans="1:1" x14ac:dyDescent="0.25">
      <c r="A145" s="7">
        <v>117</v>
      </c>
    </row>
    <row r="146" spans="1:1" x14ac:dyDescent="0.25">
      <c r="A146" s="7">
        <v>105</v>
      </c>
    </row>
    <row r="147" spans="1:1" x14ac:dyDescent="0.25">
      <c r="A147" s="7">
        <v>204</v>
      </c>
    </row>
    <row r="148" spans="1:1" x14ac:dyDescent="0.25">
      <c r="A148" s="7">
        <v>157</v>
      </c>
    </row>
    <row r="149" spans="1:1" x14ac:dyDescent="0.25">
      <c r="A149" s="7">
        <v>164</v>
      </c>
    </row>
    <row r="150" spans="1:1" x14ac:dyDescent="0.25">
      <c r="A150" s="7">
        <v>132</v>
      </c>
    </row>
    <row r="151" spans="1:1" x14ac:dyDescent="0.25">
      <c r="A151" s="7">
        <v>140</v>
      </c>
    </row>
    <row r="152" spans="1:1" x14ac:dyDescent="0.25">
      <c r="A152" s="7">
        <v>552</v>
      </c>
    </row>
    <row r="153" spans="1:1" x14ac:dyDescent="0.25">
      <c r="A153" s="7">
        <v>158</v>
      </c>
    </row>
    <row r="154" spans="1:1" x14ac:dyDescent="0.25">
      <c r="A154" s="7">
        <v>114</v>
      </c>
    </row>
    <row r="155" spans="1:1" x14ac:dyDescent="0.25">
      <c r="A155" s="7">
        <v>269</v>
      </c>
    </row>
    <row r="156" spans="1:1" x14ac:dyDescent="0.25">
      <c r="A156" s="7">
        <v>243</v>
      </c>
    </row>
    <row r="157" spans="1:1" x14ac:dyDescent="0.25">
      <c r="A157" s="7">
        <v>188</v>
      </c>
    </row>
    <row r="158" spans="1:1" x14ac:dyDescent="0.25">
      <c r="A158" s="7">
        <v>391</v>
      </c>
    </row>
    <row r="159" spans="1:1" x14ac:dyDescent="0.25">
      <c r="A159" s="7">
        <v>122</v>
      </c>
    </row>
    <row r="160" spans="1:1" x14ac:dyDescent="0.25">
      <c r="A160" s="7">
        <v>161</v>
      </c>
    </row>
    <row r="161" spans="1:1" x14ac:dyDescent="0.25">
      <c r="A161" s="7">
        <v>121</v>
      </c>
    </row>
    <row r="162" spans="1:1" x14ac:dyDescent="0.25">
      <c r="A162" s="7">
        <v>383</v>
      </c>
    </row>
    <row r="163" spans="1:1" x14ac:dyDescent="0.25">
      <c r="A163" s="7">
        <v>283</v>
      </c>
    </row>
    <row r="164" spans="1:1" x14ac:dyDescent="0.25">
      <c r="A164" s="7">
        <v>195</v>
      </c>
    </row>
    <row r="165" spans="1:1" x14ac:dyDescent="0.25">
      <c r="A165" s="7">
        <v>146</v>
      </c>
    </row>
    <row r="166" spans="1:1" x14ac:dyDescent="0.25">
      <c r="A166" s="7">
        <v>124</v>
      </c>
    </row>
    <row r="167" spans="1:1" x14ac:dyDescent="0.25">
      <c r="A167" s="7">
        <v>282</v>
      </c>
    </row>
    <row r="168" spans="1:1" x14ac:dyDescent="0.25">
      <c r="A168" s="7">
        <v>140</v>
      </c>
    </row>
    <row r="169" spans="1:1" x14ac:dyDescent="0.25">
      <c r="A169" s="7">
        <v>116</v>
      </c>
    </row>
    <row r="170" spans="1:1" x14ac:dyDescent="0.25">
      <c r="A170" s="7">
        <v>117</v>
      </c>
    </row>
    <row r="171" spans="1:1" x14ac:dyDescent="0.25">
      <c r="A171" s="7">
        <v>182</v>
      </c>
    </row>
    <row r="172" spans="1:1" x14ac:dyDescent="0.25">
      <c r="A172" s="7">
        <v>234</v>
      </c>
    </row>
    <row r="173" spans="1:1" x14ac:dyDescent="0.25">
      <c r="A173" s="7">
        <v>584</v>
      </c>
    </row>
    <row r="174" spans="1:1" x14ac:dyDescent="0.25">
      <c r="A174" s="7">
        <v>180</v>
      </c>
    </row>
    <row r="175" spans="1:1" x14ac:dyDescent="0.25">
      <c r="A175" s="7">
        <v>132</v>
      </c>
    </row>
    <row r="176" spans="1:1" x14ac:dyDescent="0.25">
      <c r="A176" s="7">
        <v>158</v>
      </c>
    </row>
    <row r="177" spans="1:1" x14ac:dyDescent="0.25">
      <c r="A177" s="7">
        <v>250</v>
      </c>
    </row>
    <row r="178" spans="1:1" x14ac:dyDescent="0.25">
      <c r="A178" s="7">
        <v>345</v>
      </c>
    </row>
    <row r="179" spans="1:1" x14ac:dyDescent="0.25">
      <c r="A179" s="7">
        <v>357</v>
      </c>
    </row>
    <row r="180" spans="1:1" x14ac:dyDescent="0.25">
      <c r="A180" s="7">
        <v>282</v>
      </c>
    </row>
    <row r="181" spans="1:1" x14ac:dyDescent="0.25">
      <c r="A181" s="7">
        <v>338</v>
      </c>
    </row>
    <row r="182" spans="1:1" x14ac:dyDescent="0.25">
      <c r="A182" s="7">
        <v>269</v>
      </c>
    </row>
    <row r="183" spans="1:1" x14ac:dyDescent="0.25">
      <c r="A183" s="7">
        <v>117</v>
      </c>
    </row>
    <row r="184" spans="1:1" x14ac:dyDescent="0.25">
      <c r="A184" s="7">
        <v>151</v>
      </c>
    </row>
    <row r="185" spans="1:1" x14ac:dyDescent="0.25">
      <c r="A185" s="7">
        <v>190</v>
      </c>
    </row>
    <row r="186" spans="1:1" x14ac:dyDescent="0.25">
      <c r="A186" s="7">
        <v>226</v>
      </c>
    </row>
    <row r="187" spans="1:1" x14ac:dyDescent="0.25">
      <c r="A187" s="7">
        <v>234</v>
      </c>
    </row>
    <row r="188" spans="1:1" x14ac:dyDescent="0.25">
      <c r="A188" s="7">
        <v>499</v>
      </c>
    </row>
    <row r="189" spans="1:1" x14ac:dyDescent="0.25">
      <c r="A189" s="7">
        <v>180</v>
      </c>
    </row>
    <row r="190" spans="1:1" x14ac:dyDescent="0.25">
      <c r="A190" s="7">
        <v>106</v>
      </c>
    </row>
    <row r="191" spans="1:1" x14ac:dyDescent="0.25">
      <c r="A191" s="7">
        <v>165</v>
      </c>
    </row>
    <row r="192" spans="1:1" x14ac:dyDescent="0.25">
      <c r="A192" s="7">
        <v>220</v>
      </c>
    </row>
    <row r="193" spans="1:1" x14ac:dyDescent="0.25">
      <c r="A193" s="7">
        <v>129</v>
      </c>
    </row>
    <row r="194" spans="1:1" x14ac:dyDescent="0.25">
      <c r="A194" s="7">
        <v>179</v>
      </c>
    </row>
    <row r="195" spans="1:1" x14ac:dyDescent="0.25">
      <c r="A195" s="7">
        <v>140</v>
      </c>
    </row>
    <row r="196" spans="1:1" x14ac:dyDescent="0.25">
      <c r="A196" s="7">
        <v>395</v>
      </c>
    </row>
    <row r="197" spans="1:1" x14ac:dyDescent="0.25">
      <c r="A197" s="7">
        <v>242</v>
      </c>
    </row>
    <row r="198" spans="1:1" x14ac:dyDescent="0.25">
      <c r="A198" s="7">
        <v>322</v>
      </c>
    </row>
    <row r="199" spans="1:1" x14ac:dyDescent="0.25">
      <c r="A199" s="7">
        <v>241</v>
      </c>
    </row>
    <row r="200" spans="1:1" x14ac:dyDescent="0.25">
      <c r="A200" s="7">
        <v>210</v>
      </c>
    </row>
    <row r="201" spans="1:1" x14ac:dyDescent="0.25">
      <c r="A201" s="7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:B8"/>
    </sheetView>
  </sheetViews>
  <sheetFormatPr defaultRowHeight="15" x14ac:dyDescent="0.25"/>
  <cols>
    <col min="1" max="1" width="26.85546875" bestFit="1" customWidth="1"/>
    <col min="2" max="2" width="25.28515625" bestFit="1" customWidth="1"/>
  </cols>
  <sheetData>
    <row r="3" spans="1:2" x14ac:dyDescent="0.25">
      <c r="A3" s="16" t="s">
        <v>15</v>
      </c>
      <c r="B3" t="s">
        <v>35</v>
      </c>
    </row>
    <row r="4" spans="1:2" x14ac:dyDescent="0.25">
      <c r="A4" t="s">
        <v>29</v>
      </c>
      <c r="B4" s="17">
        <v>71</v>
      </c>
    </row>
    <row r="5" spans="1:2" x14ac:dyDescent="0.25">
      <c r="A5" t="s">
        <v>28</v>
      </c>
      <c r="B5" s="17">
        <v>45</v>
      </c>
    </row>
    <row r="6" spans="1:2" x14ac:dyDescent="0.25">
      <c r="A6" t="s">
        <v>27</v>
      </c>
      <c r="B6" s="17">
        <v>22</v>
      </c>
    </row>
    <row r="7" spans="1:2" x14ac:dyDescent="0.25">
      <c r="A7" t="s">
        <v>25</v>
      </c>
      <c r="B7" s="17">
        <v>29</v>
      </c>
    </row>
    <row r="8" spans="1:2" x14ac:dyDescent="0.25">
      <c r="A8" t="s">
        <v>26</v>
      </c>
      <c r="B8" s="17">
        <v>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A3" sqref="A3:G10"/>
    </sheetView>
  </sheetViews>
  <sheetFormatPr defaultRowHeight="15" x14ac:dyDescent="0.25"/>
  <cols>
    <col min="1" max="1" width="23.85546875" customWidth="1"/>
    <col min="2" max="2" width="17" customWidth="1"/>
    <col min="3" max="3" width="7" customWidth="1"/>
    <col min="4" max="4" width="26.85546875" bestFit="1" customWidth="1"/>
    <col min="5" max="5" width="16.28515625" customWidth="1"/>
    <col min="6" max="6" width="4.5703125" customWidth="1"/>
    <col min="7" max="7" width="11.28515625" bestFit="1" customWidth="1"/>
  </cols>
  <sheetData>
    <row r="3" spans="1:7" x14ac:dyDescent="0.25">
      <c r="A3" s="16" t="s">
        <v>39</v>
      </c>
      <c r="B3" s="16" t="s">
        <v>38</v>
      </c>
    </row>
    <row r="4" spans="1:7" x14ac:dyDescent="0.25">
      <c r="A4" s="16" t="s">
        <v>36</v>
      </c>
      <c r="B4" t="s">
        <v>29</v>
      </c>
      <c r="C4" t="s">
        <v>28</v>
      </c>
      <c r="D4" t="s">
        <v>27</v>
      </c>
      <c r="E4" t="s">
        <v>25</v>
      </c>
      <c r="F4" t="s">
        <v>26</v>
      </c>
      <c r="G4" t="s">
        <v>37</v>
      </c>
    </row>
    <row r="5" spans="1:7" x14ac:dyDescent="0.25">
      <c r="A5" s="1" t="s">
        <v>33</v>
      </c>
      <c r="B5" s="17">
        <v>1</v>
      </c>
      <c r="C5" s="17">
        <v>2</v>
      </c>
      <c r="D5" s="17"/>
      <c r="E5" s="17">
        <v>2</v>
      </c>
      <c r="F5" s="17"/>
      <c r="G5" s="17">
        <v>5</v>
      </c>
    </row>
    <row r="6" spans="1:7" x14ac:dyDescent="0.25">
      <c r="A6" s="1" t="s">
        <v>34</v>
      </c>
      <c r="B6" s="17">
        <v>30</v>
      </c>
      <c r="C6" s="17">
        <v>17</v>
      </c>
      <c r="D6" s="17">
        <v>9</v>
      </c>
      <c r="E6" s="17">
        <v>13</v>
      </c>
      <c r="F6" s="17">
        <v>19</v>
      </c>
      <c r="G6" s="17">
        <v>88</v>
      </c>
    </row>
    <row r="7" spans="1:7" x14ac:dyDescent="0.25">
      <c r="A7" s="1" t="s">
        <v>30</v>
      </c>
      <c r="B7" s="17">
        <v>20</v>
      </c>
      <c r="C7" s="17">
        <v>15</v>
      </c>
      <c r="D7" s="17">
        <v>7</v>
      </c>
      <c r="E7" s="17">
        <v>8</v>
      </c>
      <c r="F7" s="17">
        <v>6</v>
      </c>
      <c r="G7" s="17">
        <v>56</v>
      </c>
    </row>
    <row r="8" spans="1:7" x14ac:dyDescent="0.25">
      <c r="A8" s="1" t="s">
        <v>32</v>
      </c>
      <c r="B8" s="17">
        <v>13</v>
      </c>
      <c r="C8" s="17">
        <v>6</v>
      </c>
      <c r="D8" s="17">
        <v>4</v>
      </c>
      <c r="E8" s="17">
        <v>4</v>
      </c>
      <c r="F8" s="17">
        <v>5</v>
      </c>
      <c r="G8" s="17">
        <v>32</v>
      </c>
    </row>
    <row r="9" spans="1:7" x14ac:dyDescent="0.25">
      <c r="A9" s="1" t="s">
        <v>31</v>
      </c>
      <c r="B9" s="17">
        <v>7</v>
      </c>
      <c r="C9" s="17">
        <v>5</v>
      </c>
      <c r="D9" s="17">
        <v>2</v>
      </c>
      <c r="E9" s="17">
        <v>2</v>
      </c>
      <c r="F9" s="17">
        <v>3</v>
      </c>
      <c r="G9" s="17">
        <v>19</v>
      </c>
    </row>
    <row r="10" spans="1:7" x14ac:dyDescent="0.25">
      <c r="A10" s="1" t="s">
        <v>37</v>
      </c>
      <c r="B10" s="17">
        <v>71</v>
      </c>
      <c r="C10" s="17">
        <v>45</v>
      </c>
      <c r="D10" s="17">
        <v>22</v>
      </c>
      <c r="E10" s="17">
        <v>29</v>
      </c>
      <c r="F10" s="17">
        <v>33</v>
      </c>
      <c r="G10" s="17">
        <v>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5" x14ac:dyDescent="0.25"/>
  <cols>
    <col min="1" max="1" width="26.85546875" bestFit="1" customWidth="1"/>
    <col min="2" max="2" width="17.85546875" bestFit="1" customWidth="1"/>
  </cols>
  <sheetData>
    <row r="3" spans="1:2" x14ac:dyDescent="0.25">
      <c r="A3" s="16" t="s">
        <v>36</v>
      </c>
      <c r="B3" t="s">
        <v>40</v>
      </c>
    </row>
    <row r="4" spans="1:2" x14ac:dyDescent="0.25">
      <c r="A4" s="1" t="s">
        <v>29</v>
      </c>
      <c r="B4" s="17">
        <v>212.36619718309859</v>
      </c>
    </row>
    <row r="5" spans="1:2" x14ac:dyDescent="0.25">
      <c r="A5" s="1" t="s">
        <v>28</v>
      </c>
      <c r="B5" s="17">
        <v>226.13333333333333</v>
      </c>
    </row>
    <row r="6" spans="1:2" x14ac:dyDescent="0.25">
      <c r="A6" s="1" t="s">
        <v>27</v>
      </c>
      <c r="B6" s="17">
        <v>228.40909090909091</v>
      </c>
    </row>
    <row r="7" spans="1:2" x14ac:dyDescent="0.25">
      <c r="A7" s="1" t="s">
        <v>25</v>
      </c>
      <c r="B7" s="17">
        <v>248.20689655172413</v>
      </c>
    </row>
    <row r="8" spans="1:2" x14ac:dyDescent="0.25">
      <c r="A8" s="1" t="s">
        <v>26</v>
      </c>
      <c r="B8" s="17">
        <v>196.75757575757575</v>
      </c>
    </row>
    <row r="9" spans="1:2" x14ac:dyDescent="0.25">
      <c r="A9" s="1" t="s">
        <v>37</v>
      </c>
      <c r="B9" s="17">
        <v>219.85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topLeftCell="A10" workbookViewId="0">
      <selection activeCell="F4" sqref="F4:J12"/>
    </sheetView>
  </sheetViews>
  <sheetFormatPr defaultRowHeight="15" x14ac:dyDescent="0.25"/>
  <cols>
    <col min="1" max="1" width="10.7109375" style="2"/>
    <col min="6" max="6" width="12.85546875" bestFit="1" customWidth="1"/>
    <col min="8" max="8" width="18.28515625" bestFit="1" customWidth="1"/>
    <col min="9" max="9" width="21.140625" bestFit="1" customWidth="1"/>
    <col min="10" max="10" width="29.7109375" bestFit="1" customWidth="1"/>
  </cols>
  <sheetData>
    <row r="2" spans="1:10" x14ac:dyDescent="0.25">
      <c r="A2" s="10" t="s">
        <v>7</v>
      </c>
      <c r="C2" t="s">
        <v>41</v>
      </c>
    </row>
    <row r="3" spans="1:10" ht="15.75" thickBot="1" x14ac:dyDescent="0.3">
      <c r="A3" s="7">
        <v>100</v>
      </c>
      <c r="C3">
        <v>100</v>
      </c>
    </row>
    <row r="4" spans="1:10" x14ac:dyDescent="0.25">
      <c r="A4" s="7">
        <v>100</v>
      </c>
      <c r="C4">
        <f>100+96.8</f>
        <v>196.8</v>
      </c>
      <c r="F4" s="21" t="s">
        <v>41</v>
      </c>
      <c r="G4" s="21" t="s">
        <v>42</v>
      </c>
      <c r="H4" t="s">
        <v>43</v>
      </c>
      <c r="I4" t="s">
        <v>44</v>
      </c>
      <c r="J4" t="s">
        <v>45</v>
      </c>
    </row>
    <row r="5" spans="1:10" x14ac:dyDescent="0.25">
      <c r="A5" s="7">
        <v>101</v>
      </c>
      <c r="C5">
        <f>196.8+96.8</f>
        <v>293.60000000000002</v>
      </c>
      <c r="F5" s="18">
        <v>100</v>
      </c>
      <c r="G5" s="24">
        <v>2</v>
      </c>
      <c r="H5" s="23">
        <f>G5/G$12</f>
        <v>0.01</v>
      </c>
      <c r="I5">
        <f>G5</f>
        <v>2</v>
      </c>
      <c r="J5" s="22">
        <f>H5</f>
        <v>0.01</v>
      </c>
    </row>
    <row r="6" spans="1:10" x14ac:dyDescent="0.25">
      <c r="A6" s="7">
        <v>101</v>
      </c>
      <c r="C6">
        <f>293.8+96.8</f>
        <v>390.6</v>
      </c>
      <c r="F6" s="18" t="s">
        <v>46</v>
      </c>
      <c r="G6" s="24">
        <v>105</v>
      </c>
      <c r="H6" s="23">
        <f t="shared" ref="H6:H10" si="0">G6/G$12</f>
        <v>0.52500000000000002</v>
      </c>
      <c r="I6">
        <f>G5+G6</f>
        <v>107</v>
      </c>
      <c r="J6" s="22">
        <f>H5+H6</f>
        <v>0.53500000000000003</v>
      </c>
    </row>
    <row r="7" spans="1:10" x14ac:dyDescent="0.25">
      <c r="A7" s="7">
        <v>101</v>
      </c>
      <c r="C7">
        <f>390.6+96.8</f>
        <v>487.40000000000003</v>
      </c>
      <c r="F7" s="18" t="s">
        <v>47</v>
      </c>
      <c r="G7" s="24">
        <v>53</v>
      </c>
      <c r="H7" s="23">
        <f t="shared" si="0"/>
        <v>0.26500000000000001</v>
      </c>
      <c r="I7">
        <f>G5+G6+G7</f>
        <v>160</v>
      </c>
      <c r="J7" s="22">
        <f>H5+H6+H7</f>
        <v>0.8</v>
      </c>
    </row>
    <row r="8" spans="1:10" x14ac:dyDescent="0.25">
      <c r="A8" s="7">
        <v>102</v>
      </c>
      <c r="F8" s="18" t="s">
        <v>48</v>
      </c>
      <c r="G8" s="24">
        <v>23</v>
      </c>
      <c r="H8" s="23">
        <f t="shared" si="0"/>
        <v>0.115</v>
      </c>
      <c r="I8">
        <f>G5+G6+G7+G8</f>
        <v>183</v>
      </c>
      <c r="J8" s="22">
        <f>H5+H6+H7+H8</f>
        <v>0.91500000000000004</v>
      </c>
    </row>
    <row r="9" spans="1:10" x14ac:dyDescent="0.25">
      <c r="A9" s="7">
        <v>105</v>
      </c>
      <c r="F9" s="18" t="s">
        <v>49</v>
      </c>
      <c r="G9" s="24">
        <v>9</v>
      </c>
      <c r="H9" s="23">
        <f t="shared" si="0"/>
        <v>4.4999999999999998E-2</v>
      </c>
      <c r="I9">
        <f>G5+G6+G7+G8+G9</f>
        <v>192</v>
      </c>
      <c r="J9" s="22">
        <f>H5+H6+H7+H8+H9</f>
        <v>0.96000000000000008</v>
      </c>
    </row>
    <row r="10" spans="1:10" ht="15.75" thickBot="1" x14ac:dyDescent="0.3">
      <c r="A10" s="7">
        <v>105</v>
      </c>
      <c r="F10" s="20" t="s">
        <v>50</v>
      </c>
      <c r="G10" s="25">
        <v>8</v>
      </c>
      <c r="H10" s="23">
        <f t="shared" si="0"/>
        <v>0.04</v>
      </c>
      <c r="I10">
        <f>G5+G6+G7+G8+G9+G10</f>
        <v>200</v>
      </c>
      <c r="J10" s="22">
        <f>H5+H6+H7+H8+H9</f>
        <v>0.96000000000000008</v>
      </c>
    </row>
    <row r="11" spans="1:10" x14ac:dyDescent="0.25">
      <c r="A11" s="7">
        <v>106</v>
      </c>
      <c r="J11" s="22">
        <f>H5+H6+H7+H8+H9+H10</f>
        <v>1</v>
      </c>
    </row>
    <row r="12" spans="1:10" x14ac:dyDescent="0.25">
      <c r="A12" s="7">
        <v>107</v>
      </c>
      <c r="F12" t="s">
        <v>51</v>
      </c>
      <c r="G12">
        <f>SUM(G5:G10)</f>
        <v>200</v>
      </c>
    </row>
    <row r="13" spans="1:10" x14ac:dyDescent="0.25">
      <c r="A13" s="7">
        <v>107</v>
      </c>
    </row>
    <row r="14" spans="1:10" x14ac:dyDescent="0.25">
      <c r="A14" s="7">
        <v>108</v>
      </c>
    </row>
    <row r="15" spans="1:10" x14ac:dyDescent="0.25">
      <c r="A15" s="7">
        <v>109</v>
      </c>
    </row>
    <row r="16" spans="1:10" x14ac:dyDescent="0.25">
      <c r="A16" s="7">
        <v>113</v>
      </c>
    </row>
    <row r="17" spans="1:1" x14ac:dyDescent="0.25">
      <c r="A17" s="7">
        <v>113</v>
      </c>
    </row>
    <row r="18" spans="1:1" x14ac:dyDescent="0.25">
      <c r="A18" s="7">
        <v>114</v>
      </c>
    </row>
    <row r="19" spans="1:1" x14ac:dyDescent="0.25">
      <c r="A19" s="7">
        <v>114</v>
      </c>
    </row>
    <row r="20" spans="1:1" x14ac:dyDescent="0.25">
      <c r="A20" s="7">
        <v>115</v>
      </c>
    </row>
    <row r="21" spans="1:1" x14ac:dyDescent="0.25">
      <c r="A21" s="7">
        <v>115</v>
      </c>
    </row>
    <row r="22" spans="1:1" x14ac:dyDescent="0.25">
      <c r="A22" s="7">
        <v>115</v>
      </c>
    </row>
    <row r="23" spans="1:1" x14ac:dyDescent="0.25">
      <c r="A23" s="7">
        <v>116</v>
      </c>
    </row>
    <row r="24" spans="1:1" x14ac:dyDescent="0.25">
      <c r="A24" s="7">
        <v>116</v>
      </c>
    </row>
    <row r="25" spans="1:1" x14ac:dyDescent="0.25">
      <c r="A25" s="7">
        <v>117</v>
      </c>
    </row>
    <row r="26" spans="1:1" x14ac:dyDescent="0.25">
      <c r="A26" s="7">
        <v>117</v>
      </c>
    </row>
    <row r="27" spans="1:1" x14ac:dyDescent="0.25">
      <c r="A27" s="7">
        <v>117</v>
      </c>
    </row>
    <row r="28" spans="1:1" x14ac:dyDescent="0.25">
      <c r="A28" s="7">
        <v>117</v>
      </c>
    </row>
    <row r="29" spans="1:1" x14ac:dyDescent="0.25">
      <c r="A29" s="7">
        <v>119</v>
      </c>
    </row>
    <row r="30" spans="1:1" x14ac:dyDescent="0.25">
      <c r="A30" s="7">
        <v>120</v>
      </c>
    </row>
    <row r="31" spans="1:1" x14ac:dyDescent="0.25">
      <c r="A31" s="7">
        <v>120</v>
      </c>
    </row>
    <row r="32" spans="1:1" x14ac:dyDescent="0.25">
      <c r="A32" s="7">
        <v>121</v>
      </c>
    </row>
    <row r="33" spans="1:1" x14ac:dyDescent="0.25">
      <c r="A33" s="7">
        <v>122</v>
      </c>
    </row>
    <row r="34" spans="1:1" x14ac:dyDescent="0.25">
      <c r="A34" s="7">
        <v>123</v>
      </c>
    </row>
    <row r="35" spans="1:1" x14ac:dyDescent="0.25">
      <c r="A35" s="7">
        <v>123</v>
      </c>
    </row>
    <row r="36" spans="1:1" x14ac:dyDescent="0.25">
      <c r="A36" s="7">
        <v>124</v>
      </c>
    </row>
    <row r="37" spans="1:1" x14ac:dyDescent="0.25">
      <c r="A37" s="7">
        <v>124</v>
      </c>
    </row>
    <row r="38" spans="1:1" x14ac:dyDescent="0.25">
      <c r="A38" s="7">
        <v>124</v>
      </c>
    </row>
    <row r="39" spans="1:1" x14ac:dyDescent="0.25">
      <c r="A39" s="7">
        <v>125</v>
      </c>
    </row>
    <row r="40" spans="1:1" x14ac:dyDescent="0.25">
      <c r="A40" s="7">
        <v>126</v>
      </c>
    </row>
    <row r="41" spans="1:1" x14ac:dyDescent="0.25">
      <c r="A41" s="7">
        <v>129</v>
      </c>
    </row>
    <row r="42" spans="1:1" x14ac:dyDescent="0.25">
      <c r="A42" s="7">
        <v>129</v>
      </c>
    </row>
    <row r="43" spans="1:1" x14ac:dyDescent="0.25">
      <c r="A43" s="7">
        <v>131</v>
      </c>
    </row>
    <row r="44" spans="1:1" x14ac:dyDescent="0.25">
      <c r="A44" s="7">
        <v>132</v>
      </c>
    </row>
    <row r="45" spans="1:1" x14ac:dyDescent="0.25">
      <c r="A45" s="7">
        <v>132</v>
      </c>
    </row>
    <row r="46" spans="1:1" x14ac:dyDescent="0.25">
      <c r="A46" s="7">
        <v>132</v>
      </c>
    </row>
    <row r="47" spans="1:1" x14ac:dyDescent="0.25">
      <c r="A47" s="7">
        <v>132</v>
      </c>
    </row>
    <row r="48" spans="1:1" x14ac:dyDescent="0.25">
      <c r="A48" s="7">
        <v>135</v>
      </c>
    </row>
    <row r="49" spans="1:1" x14ac:dyDescent="0.25">
      <c r="A49" s="7">
        <v>136</v>
      </c>
    </row>
    <row r="50" spans="1:1" x14ac:dyDescent="0.25">
      <c r="A50" s="7">
        <v>136</v>
      </c>
    </row>
    <row r="51" spans="1:1" x14ac:dyDescent="0.25">
      <c r="A51" s="7">
        <v>138</v>
      </c>
    </row>
    <row r="52" spans="1:1" x14ac:dyDescent="0.25">
      <c r="A52" s="7">
        <v>139</v>
      </c>
    </row>
    <row r="53" spans="1:1" x14ac:dyDescent="0.25">
      <c r="A53" s="7">
        <v>139</v>
      </c>
    </row>
    <row r="54" spans="1:1" x14ac:dyDescent="0.25">
      <c r="A54" s="7">
        <v>139</v>
      </c>
    </row>
    <row r="55" spans="1:1" x14ac:dyDescent="0.25">
      <c r="A55" s="7">
        <v>140</v>
      </c>
    </row>
    <row r="56" spans="1:1" x14ac:dyDescent="0.25">
      <c r="A56" s="7">
        <v>140</v>
      </c>
    </row>
    <row r="57" spans="1:1" x14ac:dyDescent="0.25">
      <c r="A57" s="7">
        <v>140</v>
      </c>
    </row>
    <row r="58" spans="1:1" x14ac:dyDescent="0.25">
      <c r="A58" s="7">
        <v>140</v>
      </c>
    </row>
    <row r="59" spans="1:1" x14ac:dyDescent="0.25">
      <c r="A59" s="7">
        <v>144</v>
      </c>
    </row>
    <row r="60" spans="1:1" x14ac:dyDescent="0.25">
      <c r="A60" s="7">
        <v>146</v>
      </c>
    </row>
    <row r="61" spans="1:1" x14ac:dyDescent="0.25">
      <c r="A61" s="7">
        <v>146</v>
      </c>
    </row>
    <row r="62" spans="1:1" x14ac:dyDescent="0.25">
      <c r="A62" s="7">
        <v>146</v>
      </c>
    </row>
    <row r="63" spans="1:1" x14ac:dyDescent="0.25">
      <c r="A63" s="7">
        <v>147</v>
      </c>
    </row>
    <row r="64" spans="1:1" x14ac:dyDescent="0.25">
      <c r="A64" s="7">
        <v>147</v>
      </c>
    </row>
    <row r="65" spans="1:1" x14ac:dyDescent="0.25">
      <c r="A65" s="7">
        <v>148</v>
      </c>
    </row>
    <row r="66" spans="1:1" x14ac:dyDescent="0.25">
      <c r="A66" s="7">
        <v>148</v>
      </c>
    </row>
    <row r="67" spans="1:1" x14ac:dyDescent="0.25">
      <c r="A67" s="7">
        <v>151</v>
      </c>
    </row>
    <row r="68" spans="1:1" x14ac:dyDescent="0.25">
      <c r="A68" s="7">
        <v>151</v>
      </c>
    </row>
    <row r="69" spans="1:1" x14ac:dyDescent="0.25">
      <c r="A69" s="7">
        <v>151</v>
      </c>
    </row>
    <row r="70" spans="1:1" x14ac:dyDescent="0.25">
      <c r="A70" s="7">
        <v>151</v>
      </c>
    </row>
    <row r="71" spans="1:1" x14ac:dyDescent="0.25">
      <c r="A71" s="7">
        <v>154</v>
      </c>
    </row>
    <row r="72" spans="1:1" x14ac:dyDescent="0.25">
      <c r="A72" s="7">
        <v>154</v>
      </c>
    </row>
    <row r="73" spans="1:1" x14ac:dyDescent="0.25">
      <c r="A73" s="7">
        <v>155</v>
      </c>
    </row>
    <row r="74" spans="1:1" x14ac:dyDescent="0.25">
      <c r="A74" s="7">
        <v>156</v>
      </c>
    </row>
    <row r="75" spans="1:1" x14ac:dyDescent="0.25">
      <c r="A75" s="7">
        <v>157</v>
      </c>
    </row>
    <row r="76" spans="1:1" x14ac:dyDescent="0.25">
      <c r="A76" s="7">
        <v>158</v>
      </c>
    </row>
    <row r="77" spans="1:1" x14ac:dyDescent="0.25">
      <c r="A77" s="7">
        <v>158</v>
      </c>
    </row>
    <row r="78" spans="1:1" x14ac:dyDescent="0.25">
      <c r="A78" s="7">
        <v>159</v>
      </c>
    </row>
    <row r="79" spans="1:1" x14ac:dyDescent="0.25">
      <c r="A79" s="7">
        <v>161</v>
      </c>
    </row>
    <row r="80" spans="1:1" x14ac:dyDescent="0.25">
      <c r="A80" s="7">
        <v>164</v>
      </c>
    </row>
    <row r="81" spans="1:1" x14ac:dyDescent="0.25">
      <c r="A81" s="7">
        <v>164</v>
      </c>
    </row>
    <row r="82" spans="1:1" x14ac:dyDescent="0.25">
      <c r="A82" s="7">
        <v>164</v>
      </c>
    </row>
    <row r="83" spans="1:1" x14ac:dyDescent="0.25">
      <c r="A83" s="7">
        <v>165</v>
      </c>
    </row>
    <row r="84" spans="1:1" x14ac:dyDescent="0.25">
      <c r="A84" s="7">
        <v>169</v>
      </c>
    </row>
    <row r="85" spans="1:1" x14ac:dyDescent="0.25">
      <c r="A85" s="7">
        <v>171</v>
      </c>
    </row>
    <row r="86" spans="1:1" x14ac:dyDescent="0.25">
      <c r="A86" s="7">
        <v>176</v>
      </c>
    </row>
    <row r="87" spans="1:1" x14ac:dyDescent="0.25">
      <c r="A87" s="7">
        <v>179</v>
      </c>
    </row>
    <row r="88" spans="1:1" x14ac:dyDescent="0.25">
      <c r="A88" s="7">
        <v>180</v>
      </c>
    </row>
    <row r="89" spans="1:1" x14ac:dyDescent="0.25">
      <c r="A89" s="7">
        <v>180</v>
      </c>
    </row>
    <row r="90" spans="1:1" x14ac:dyDescent="0.25">
      <c r="A90" s="7">
        <v>182</v>
      </c>
    </row>
    <row r="91" spans="1:1" x14ac:dyDescent="0.25">
      <c r="A91" s="7">
        <v>182</v>
      </c>
    </row>
    <row r="92" spans="1:1" x14ac:dyDescent="0.25">
      <c r="A92" s="7">
        <v>184</v>
      </c>
    </row>
    <row r="93" spans="1:1" x14ac:dyDescent="0.25">
      <c r="A93" s="7">
        <v>184</v>
      </c>
    </row>
    <row r="94" spans="1:1" x14ac:dyDescent="0.25">
      <c r="A94" s="7">
        <v>187</v>
      </c>
    </row>
    <row r="95" spans="1:1" x14ac:dyDescent="0.25">
      <c r="A95" s="7">
        <v>188</v>
      </c>
    </row>
    <row r="96" spans="1:1" x14ac:dyDescent="0.25">
      <c r="A96" s="7">
        <v>188</v>
      </c>
    </row>
    <row r="97" spans="1:1" x14ac:dyDescent="0.25">
      <c r="A97" s="7">
        <v>189</v>
      </c>
    </row>
    <row r="98" spans="1:1" x14ac:dyDescent="0.25">
      <c r="A98" s="7">
        <v>189</v>
      </c>
    </row>
    <row r="99" spans="1:1" x14ac:dyDescent="0.25">
      <c r="A99" s="7">
        <v>190</v>
      </c>
    </row>
    <row r="100" spans="1:1" x14ac:dyDescent="0.25">
      <c r="A100" s="7">
        <v>190</v>
      </c>
    </row>
    <row r="101" spans="1:1" x14ac:dyDescent="0.25">
      <c r="A101" s="7">
        <v>191</v>
      </c>
    </row>
    <row r="102" spans="1:1" x14ac:dyDescent="0.25">
      <c r="A102" s="7">
        <v>191</v>
      </c>
    </row>
    <row r="103" spans="1:1" x14ac:dyDescent="0.25">
      <c r="A103" s="7">
        <v>193</v>
      </c>
    </row>
    <row r="104" spans="1:1" x14ac:dyDescent="0.25">
      <c r="A104" s="7">
        <v>193</v>
      </c>
    </row>
    <row r="105" spans="1:1" x14ac:dyDescent="0.25">
      <c r="A105" s="7">
        <v>194</v>
      </c>
    </row>
    <row r="106" spans="1:1" x14ac:dyDescent="0.25">
      <c r="A106" s="7">
        <v>195</v>
      </c>
    </row>
    <row r="107" spans="1:1" x14ac:dyDescent="0.25">
      <c r="A107" s="7">
        <v>195</v>
      </c>
    </row>
    <row r="108" spans="1:1" x14ac:dyDescent="0.25">
      <c r="A108" s="7">
        <v>196</v>
      </c>
    </row>
    <row r="109" spans="1:1" x14ac:dyDescent="0.25">
      <c r="A109" s="7">
        <v>196</v>
      </c>
    </row>
    <row r="110" spans="1:1" x14ac:dyDescent="0.25">
      <c r="A110" s="7">
        <v>197</v>
      </c>
    </row>
    <row r="111" spans="1:1" x14ac:dyDescent="0.25">
      <c r="A111" s="7">
        <v>198</v>
      </c>
    </row>
    <row r="112" spans="1:1" x14ac:dyDescent="0.25">
      <c r="A112" s="7">
        <v>198</v>
      </c>
    </row>
    <row r="113" spans="1:1" x14ac:dyDescent="0.25">
      <c r="A113" s="7">
        <v>202</v>
      </c>
    </row>
    <row r="114" spans="1:1" x14ac:dyDescent="0.25">
      <c r="A114" s="7">
        <v>202</v>
      </c>
    </row>
    <row r="115" spans="1:1" x14ac:dyDescent="0.25">
      <c r="A115" s="7">
        <v>204</v>
      </c>
    </row>
    <row r="116" spans="1:1" x14ac:dyDescent="0.25">
      <c r="A116" s="7">
        <v>204</v>
      </c>
    </row>
    <row r="117" spans="1:1" x14ac:dyDescent="0.25">
      <c r="A117" s="7">
        <v>206</v>
      </c>
    </row>
    <row r="118" spans="1:1" x14ac:dyDescent="0.25">
      <c r="A118" s="7">
        <v>206</v>
      </c>
    </row>
    <row r="119" spans="1:1" x14ac:dyDescent="0.25">
      <c r="A119" s="7">
        <v>207</v>
      </c>
    </row>
    <row r="120" spans="1:1" x14ac:dyDescent="0.25">
      <c r="A120" s="7">
        <v>208</v>
      </c>
    </row>
    <row r="121" spans="1:1" x14ac:dyDescent="0.25">
      <c r="A121" s="7">
        <v>210</v>
      </c>
    </row>
    <row r="122" spans="1:1" x14ac:dyDescent="0.25">
      <c r="A122" s="7">
        <v>212</v>
      </c>
    </row>
    <row r="123" spans="1:1" x14ac:dyDescent="0.25">
      <c r="A123" s="7">
        <v>217</v>
      </c>
    </row>
    <row r="124" spans="1:1" x14ac:dyDescent="0.25">
      <c r="A124" s="7">
        <v>218</v>
      </c>
    </row>
    <row r="125" spans="1:1" x14ac:dyDescent="0.25">
      <c r="A125" s="7">
        <v>219</v>
      </c>
    </row>
    <row r="126" spans="1:1" x14ac:dyDescent="0.25">
      <c r="A126" s="7">
        <v>219</v>
      </c>
    </row>
    <row r="127" spans="1:1" x14ac:dyDescent="0.25">
      <c r="A127" s="7">
        <v>220</v>
      </c>
    </row>
    <row r="128" spans="1:1" x14ac:dyDescent="0.25">
      <c r="A128" s="7">
        <v>223</v>
      </c>
    </row>
    <row r="129" spans="1:1" x14ac:dyDescent="0.25">
      <c r="A129" s="7">
        <v>226</v>
      </c>
    </row>
    <row r="130" spans="1:1" x14ac:dyDescent="0.25">
      <c r="A130" s="7">
        <v>227</v>
      </c>
    </row>
    <row r="131" spans="1:1" x14ac:dyDescent="0.25">
      <c r="A131" s="7">
        <v>228</v>
      </c>
    </row>
    <row r="132" spans="1:1" x14ac:dyDescent="0.25">
      <c r="A132" s="7">
        <v>230</v>
      </c>
    </row>
    <row r="133" spans="1:1" x14ac:dyDescent="0.25">
      <c r="A133" s="7">
        <v>234</v>
      </c>
    </row>
    <row r="134" spans="1:1" x14ac:dyDescent="0.25">
      <c r="A134" s="7">
        <v>234</v>
      </c>
    </row>
    <row r="135" spans="1:1" x14ac:dyDescent="0.25">
      <c r="A135" s="7">
        <v>234</v>
      </c>
    </row>
    <row r="136" spans="1:1" x14ac:dyDescent="0.25">
      <c r="A136" s="7">
        <v>234</v>
      </c>
    </row>
    <row r="137" spans="1:1" x14ac:dyDescent="0.25">
      <c r="A137" s="7">
        <v>241</v>
      </c>
    </row>
    <row r="138" spans="1:1" x14ac:dyDescent="0.25">
      <c r="A138" s="7">
        <v>242</v>
      </c>
    </row>
    <row r="139" spans="1:1" x14ac:dyDescent="0.25">
      <c r="A139" s="7">
        <v>243</v>
      </c>
    </row>
    <row r="140" spans="1:1" x14ac:dyDescent="0.25">
      <c r="A140" s="7">
        <v>249</v>
      </c>
    </row>
    <row r="141" spans="1:1" x14ac:dyDescent="0.25">
      <c r="A141" s="7">
        <v>249</v>
      </c>
    </row>
    <row r="142" spans="1:1" x14ac:dyDescent="0.25">
      <c r="A142" s="7">
        <v>250</v>
      </c>
    </row>
    <row r="143" spans="1:1" x14ac:dyDescent="0.25">
      <c r="A143" s="7">
        <v>250</v>
      </c>
    </row>
    <row r="144" spans="1:1" x14ac:dyDescent="0.25">
      <c r="A144" s="7">
        <v>252</v>
      </c>
    </row>
    <row r="145" spans="1:1" x14ac:dyDescent="0.25">
      <c r="A145" s="7">
        <v>254</v>
      </c>
    </row>
    <row r="146" spans="1:1" x14ac:dyDescent="0.25">
      <c r="A146" s="7">
        <v>256</v>
      </c>
    </row>
    <row r="147" spans="1:1" x14ac:dyDescent="0.25">
      <c r="A147" s="7">
        <v>256</v>
      </c>
    </row>
    <row r="148" spans="1:1" x14ac:dyDescent="0.25">
      <c r="A148" s="7">
        <v>258</v>
      </c>
    </row>
    <row r="149" spans="1:1" x14ac:dyDescent="0.25">
      <c r="A149" s="7">
        <v>269</v>
      </c>
    </row>
    <row r="150" spans="1:1" x14ac:dyDescent="0.25">
      <c r="A150" s="7">
        <v>269</v>
      </c>
    </row>
    <row r="151" spans="1:1" x14ac:dyDescent="0.25">
      <c r="A151" s="7">
        <v>274</v>
      </c>
    </row>
    <row r="152" spans="1:1" x14ac:dyDescent="0.25">
      <c r="A152" s="7">
        <v>275</v>
      </c>
    </row>
    <row r="153" spans="1:1" x14ac:dyDescent="0.25">
      <c r="A153" s="7">
        <v>281</v>
      </c>
    </row>
    <row r="154" spans="1:1" x14ac:dyDescent="0.25">
      <c r="A154" s="7">
        <v>282</v>
      </c>
    </row>
    <row r="155" spans="1:1" x14ac:dyDescent="0.25">
      <c r="A155" s="7">
        <v>282</v>
      </c>
    </row>
    <row r="156" spans="1:1" x14ac:dyDescent="0.25">
      <c r="A156" s="7">
        <v>283</v>
      </c>
    </row>
    <row r="157" spans="1:1" x14ac:dyDescent="0.25">
      <c r="A157" s="7">
        <v>284</v>
      </c>
    </row>
    <row r="158" spans="1:1" x14ac:dyDescent="0.25">
      <c r="A158" s="7">
        <v>285</v>
      </c>
    </row>
    <row r="159" spans="1:1" x14ac:dyDescent="0.25">
      <c r="A159" s="7">
        <v>285</v>
      </c>
    </row>
    <row r="160" spans="1:1" x14ac:dyDescent="0.25">
      <c r="A160" s="7">
        <v>291</v>
      </c>
    </row>
    <row r="161" spans="1:1" x14ac:dyDescent="0.25">
      <c r="A161" s="7">
        <v>292</v>
      </c>
    </row>
    <row r="162" spans="1:1" x14ac:dyDescent="0.25">
      <c r="A162" s="7">
        <v>293</v>
      </c>
    </row>
    <row r="163" spans="1:1" x14ac:dyDescent="0.25">
      <c r="A163" s="7">
        <v>294</v>
      </c>
    </row>
    <row r="164" spans="1:1" x14ac:dyDescent="0.25">
      <c r="A164" s="7">
        <v>295</v>
      </c>
    </row>
    <row r="165" spans="1:1" x14ac:dyDescent="0.25">
      <c r="A165" s="7">
        <v>296</v>
      </c>
    </row>
    <row r="166" spans="1:1" x14ac:dyDescent="0.25">
      <c r="A166" s="7">
        <v>297</v>
      </c>
    </row>
    <row r="167" spans="1:1" x14ac:dyDescent="0.25">
      <c r="A167" s="7">
        <v>300</v>
      </c>
    </row>
    <row r="168" spans="1:1" x14ac:dyDescent="0.25">
      <c r="A168" s="7">
        <v>307</v>
      </c>
    </row>
    <row r="169" spans="1:1" x14ac:dyDescent="0.25">
      <c r="A169" s="7">
        <v>321</v>
      </c>
    </row>
    <row r="170" spans="1:1" x14ac:dyDescent="0.25">
      <c r="A170" s="7">
        <v>321</v>
      </c>
    </row>
    <row r="171" spans="1:1" x14ac:dyDescent="0.25">
      <c r="A171" s="7">
        <v>322</v>
      </c>
    </row>
    <row r="172" spans="1:1" x14ac:dyDescent="0.25">
      <c r="A172" s="7">
        <v>322</v>
      </c>
    </row>
    <row r="173" spans="1:1" x14ac:dyDescent="0.25">
      <c r="A173" s="7">
        <v>322</v>
      </c>
    </row>
    <row r="174" spans="1:1" x14ac:dyDescent="0.25">
      <c r="A174" s="7">
        <v>333</v>
      </c>
    </row>
    <row r="175" spans="1:1" x14ac:dyDescent="0.25">
      <c r="A175" s="7">
        <v>334</v>
      </c>
    </row>
    <row r="176" spans="1:1" x14ac:dyDescent="0.25">
      <c r="A176" s="7">
        <v>338</v>
      </c>
    </row>
    <row r="177" spans="1:1" x14ac:dyDescent="0.25">
      <c r="A177" s="7">
        <v>339</v>
      </c>
    </row>
    <row r="178" spans="1:1" x14ac:dyDescent="0.25">
      <c r="A178" s="7">
        <v>345</v>
      </c>
    </row>
    <row r="179" spans="1:1" x14ac:dyDescent="0.25">
      <c r="A179" s="7">
        <v>345</v>
      </c>
    </row>
    <row r="180" spans="1:1" x14ac:dyDescent="0.25">
      <c r="A180" s="7">
        <v>357</v>
      </c>
    </row>
    <row r="181" spans="1:1" x14ac:dyDescent="0.25">
      <c r="A181" s="7">
        <v>358</v>
      </c>
    </row>
    <row r="182" spans="1:1" x14ac:dyDescent="0.25">
      <c r="A182" s="7">
        <v>383</v>
      </c>
    </row>
    <row r="183" spans="1:1" x14ac:dyDescent="0.25">
      <c r="A183" s="7">
        <v>386</v>
      </c>
    </row>
    <row r="184" spans="1:1" x14ac:dyDescent="0.25">
      <c r="A184" s="7">
        <v>388</v>
      </c>
    </row>
    <row r="185" spans="1:1" x14ac:dyDescent="0.25">
      <c r="A185" s="7">
        <v>390</v>
      </c>
    </row>
    <row r="186" spans="1:1" x14ac:dyDescent="0.25">
      <c r="A186" s="7">
        <v>391</v>
      </c>
    </row>
    <row r="187" spans="1:1" x14ac:dyDescent="0.25">
      <c r="A187" s="7">
        <v>395</v>
      </c>
    </row>
    <row r="188" spans="1:1" x14ac:dyDescent="0.25">
      <c r="A188" s="7">
        <v>407</v>
      </c>
    </row>
    <row r="189" spans="1:1" x14ac:dyDescent="0.25">
      <c r="A189" s="7">
        <v>408</v>
      </c>
    </row>
    <row r="190" spans="1:1" x14ac:dyDescent="0.25">
      <c r="A190" s="7">
        <v>412</v>
      </c>
    </row>
    <row r="191" spans="1:1" x14ac:dyDescent="0.25">
      <c r="A191" s="7">
        <v>420</v>
      </c>
    </row>
    <row r="192" spans="1:1" x14ac:dyDescent="0.25">
      <c r="A192" s="7">
        <v>437</v>
      </c>
    </row>
    <row r="193" spans="1:1" x14ac:dyDescent="0.25">
      <c r="A193" s="7">
        <v>447</v>
      </c>
    </row>
    <row r="194" spans="1:1" x14ac:dyDescent="0.25">
      <c r="A194" s="7">
        <v>473</v>
      </c>
    </row>
    <row r="195" spans="1:1" x14ac:dyDescent="0.25">
      <c r="A195" s="7">
        <v>496</v>
      </c>
    </row>
    <row r="196" spans="1:1" x14ac:dyDescent="0.25">
      <c r="A196" s="7">
        <v>497</v>
      </c>
    </row>
    <row r="197" spans="1:1" x14ac:dyDescent="0.25">
      <c r="A197" s="7">
        <v>499</v>
      </c>
    </row>
    <row r="198" spans="1:1" x14ac:dyDescent="0.25">
      <c r="A198" s="7">
        <v>544</v>
      </c>
    </row>
    <row r="199" spans="1:1" x14ac:dyDescent="0.25">
      <c r="A199" s="7">
        <v>546</v>
      </c>
    </row>
    <row r="200" spans="1:1" x14ac:dyDescent="0.25">
      <c r="A200" s="7">
        <v>549</v>
      </c>
    </row>
    <row r="201" spans="1:1" x14ac:dyDescent="0.25">
      <c r="A201" s="7">
        <v>552</v>
      </c>
    </row>
    <row r="202" spans="1:1" x14ac:dyDescent="0.25">
      <c r="A202" s="7">
        <v>584</v>
      </c>
    </row>
  </sheetData>
  <sortState ref="F6:F9">
    <sortCondition ref="F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cols>
    <col min="1" max="1" width="18.140625" bestFit="1" customWidth="1"/>
  </cols>
  <sheetData>
    <row r="1" spans="1:2" x14ac:dyDescent="0.25">
      <c r="A1" s="26" t="s">
        <v>7</v>
      </c>
      <c r="B1" s="26"/>
    </row>
    <row r="2" spans="1:2" x14ac:dyDescent="0.25">
      <c r="A2" s="19"/>
      <c r="B2" s="19"/>
    </row>
    <row r="3" spans="1:2" x14ac:dyDescent="0.25">
      <c r="A3" s="19" t="s">
        <v>52</v>
      </c>
      <c r="B3" s="19">
        <v>219.85</v>
      </c>
    </row>
    <row r="4" spans="1:2" x14ac:dyDescent="0.25">
      <c r="A4" s="19" t="s">
        <v>53</v>
      </c>
      <c r="B4" s="19">
        <v>7.5295256345540809</v>
      </c>
    </row>
    <row r="5" spans="1:2" x14ac:dyDescent="0.25">
      <c r="A5" s="19" t="s">
        <v>54</v>
      </c>
      <c r="B5" s="19">
        <v>192</v>
      </c>
    </row>
    <row r="6" spans="1:2" x14ac:dyDescent="0.25">
      <c r="A6" s="19" t="s">
        <v>55</v>
      </c>
      <c r="B6" s="19">
        <v>132</v>
      </c>
    </row>
    <row r="7" spans="1:2" x14ac:dyDescent="0.25">
      <c r="A7" s="19" t="s">
        <v>56</v>
      </c>
      <c r="B7" s="19">
        <v>106.48357270622266</v>
      </c>
    </row>
    <row r="8" spans="1:2" x14ac:dyDescent="0.25">
      <c r="A8" s="19" t="s">
        <v>57</v>
      </c>
      <c r="B8" s="19">
        <v>11338.751256281406</v>
      </c>
    </row>
    <row r="9" spans="1:2" x14ac:dyDescent="0.25">
      <c r="A9" s="19" t="s">
        <v>58</v>
      </c>
      <c r="B9" s="19">
        <v>1.4004745360279456</v>
      </c>
    </row>
    <row r="10" spans="1:2" x14ac:dyDescent="0.25">
      <c r="A10" s="19" t="s">
        <v>59</v>
      </c>
      <c r="B10" s="19">
        <v>1.3064548235097646</v>
      </c>
    </row>
    <row r="11" spans="1:2" x14ac:dyDescent="0.25">
      <c r="A11" s="19" t="s">
        <v>60</v>
      </c>
      <c r="B11" s="19">
        <v>484</v>
      </c>
    </row>
    <row r="12" spans="1:2" x14ac:dyDescent="0.25">
      <c r="A12" s="19" t="s">
        <v>61</v>
      </c>
      <c r="B12" s="19">
        <v>100</v>
      </c>
    </row>
    <row r="13" spans="1:2" x14ac:dyDescent="0.25">
      <c r="A13" s="19" t="s">
        <v>62</v>
      </c>
      <c r="B13" s="19">
        <v>584</v>
      </c>
    </row>
    <row r="14" spans="1:2" x14ac:dyDescent="0.25">
      <c r="A14" s="19" t="s">
        <v>63</v>
      </c>
      <c r="B14" s="19">
        <v>43970</v>
      </c>
    </row>
    <row r="15" spans="1:2" ht="15.75" thickBot="1" x14ac:dyDescent="0.3">
      <c r="A15" s="20" t="s">
        <v>64</v>
      </c>
      <c r="B15" s="20">
        <v>200</v>
      </c>
    </row>
    <row r="16" spans="1:2" x14ac:dyDescent="0.25">
      <c r="A16" s="19" t="s">
        <v>66</v>
      </c>
      <c r="B16">
        <f>QUARTILE('Dataset (Sz2)'!E3:E202,1)</f>
        <v>139</v>
      </c>
    </row>
    <row r="17" spans="1:2" x14ac:dyDescent="0.25">
      <c r="A17" s="19" t="s">
        <v>152</v>
      </c>
      <c r="B17">
        <f>QUARTILE('Dataset (Sz2)'!E3:E202,2)</f>
        <v>192</v>
      </c>
    </row>
    <row r="18" spans="1:2" x14ac:dyDescent="0.25">
      <c r="A18" s="19" t="s">
        <v>67</v>
      </c>
      <c r="B18">
        <f>QUARTILE('Dataset (Sz2)'!E3:E202,3)</f>
        <v>276.5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2"/>
  <sheetViews>
    <sheetView topLeftCell="A182" workbookViewId="0">
      <selection activeCell="E1" sqref="E1:E1048576"/>
    </sheetView>
  </sheetViews>
  <sheetFormatPr defaultColWidth="11.5703125" defaultRowHeight="15" x14ac:dyDescent="0.25"/>
  <cols>
    <col min="1" max="1" width="3.28515625" customWidth="1"/>
    <col min="2" max="3" width="10.7109375" style="2"/>
    <col min="4" max="4" width="10.7109375" style="13"/>
    <col min="5" max="5" width="10.7109375" style="2"/>
    <col min="6" max="6" width="17.7109375" style="1" bestFit="1" customWidth="1"/>
    <col min="7" max="7" width="10.7109375" style="1" customWidth="1"/>
    <col min="8" max="8" width="21" style="1" customWidth="1"/>
    <col min="9" max="9" width="14.7109375" style="1" customWidth="1"/>
  </cols>
  <sheetData>
    <row r="2" spans="2:10" x14ac:dyDescent="0.25">
      <c r="B2" s="8" t="s">
        <v>1</v>
      </c>
      <c r="C2" s="9" t="s">
        <v>2</v>
      </c>
      <c r="D2" s="12" t="s">
        <v>6</v>
      </c>
      <c r="E2" s="10" t="s">
        <v>7</v>
      </c>
      <c r="F2" s="10" t="s">
        <v>10</v>
      </c>
      <c r="G2" s="10" t="s">
        <v>12</v>
      </c>
      <c r="H2" s="10" t="s">
        <v>15</v>
      </c>
      <c r="I2" s="11" t="s">
        <v>16</v>
      </c>
    </row>
    <row r="3" spans="2:10" x14ac:dyDescent="0.25">
      <c r="B3" s="5">
        <v>48</v>
      </c>
      <c r="C3" s="6">
        <v>76</v>
      </c>
      <c r="D3" s="5">
        <v>3.69</v>
      </c>
      <c r="E3" s="7">
        <v>227</v>
      </c>
      <c r="F3" s="14" t="s">
        <v>17</v>
      </c>
      <c r="G3" s="14" t="s">
        <v>22</v>
      </c>
      <c r="H3" s="14" t="s">
        <v>25</v>
      </c>
      <c r="I3" s="14" t="s">
        <v>30</v>
      </c>
      <c r="J3" s="15"/>
    </row>
    <row r="4" spans="2:10" x14ac:dyDescent="0.25">
      <c r="B4" s="5">
        <v>77</v>
      </c>
      <c r="C4" s="6">
        <v>90</v>
      </c>
      <c r="D4" s="5">
        <v>5</v>
      </c>
      <c r="E4" s="7">
        <v>196</v>
      </c>
      <c r="F4" s="14" t="s">
        <v>21</v>
      </c>
      <c r="G4" s="14" t="s">
        <v>22</v>
      </c>
      <c r="H4" s="14" t="s">
        <v>29</v>
      </c>
      <c r="I4" s="14" t="s">
        <v>30</v>
      </c>
      <c r="J4" s="15"/>
    </row>
    <row r="5" spans="2:10" x14ac:dyDescent="0.25">
      <c r="B5" s="5">
        <v>92</v>
      </c>
      <c r="C5" s="6">
        <v>69</v>
      </c>
      <c r="D5" s="5">
        <v>4.16</v>
      </c>
      <c r="E5" s="7">
        <v>102</v>
      </c>
      <c r="F5" s="14" t="s">
        <v>17</v>
      </c>
      <c r="G5" s="14" t="s">
        <v>22</v>
      </c>
      <c r="H5" s="14" t="s">
        <v>26</v>
      </c>
      <c r="I5" s="14" t="s">
        <v>34</v>
      </c>
      <c r="J5" s="15"/>
    </row>
    <row r="6" spans="2:10" x14ac:dyDescent="0.25">
      <c r="B6" s="5">
        <v>78</v>
      </c>
      <c r="C6" s="6">
        <v>64</v>
      </c>
      <c r="D6" s="5">
        <v>3.77</v>
      </c>
      <c r="E6" s="7">
        <v>252</v>
      </c>
      <c r="F6" s="14" t="s">
        <v>18</v>
      </c>
      <c r="G6" s="14" t="s">
        <v>22</v>
      </c>
      <c r="H6" s="14" t="s">
        <v>25</v>
      </c>
      <c r="I6" s="14" t="s">
        <v>34</v>
      </c>
      <c r="J6" s="15"/>
    </row>
    <row r="7" spans="2:10" x14ac:dyDescent="0.25">
      <c r="B7" s="5">
        <v>77</v>
      </c>
      <c r="C7" s="6">
        <v>75</v>
      </c>
      <c r="D7" s="5">
        <v>3.83</v>
      </c>
      <c r="E7" s="7">
        <v>291</v>
      </c>
      <c r="F7" s="14" t="s">
        <v>17</v>
      </c>
      <c r="G7" s="14" t="s">
        <v>22</v>
      </c>
      <c r="H7" s="14" t="s">
        <v>29</v>
      </c>
      <c r="I7" s="14" t="s">
        <v>31</v>
      </c>
      <c r="J7" s="15"/>
    </row>
    <row r="8" spans="2:10" x14ac:dyDescent="0.25">
      <c r="B8" s="5">
        <v>63</v>
      </c>
      <c r="C8" s="6">
        <v>61</v>
      </c>
      <c r="D8" s="5">
        <v>3.74</v>
      </c>
      <c r="E8" s="7">
        <v>100</v>
      </c>
      <c r="F8" s="14" t="s">
        <v>17</v>
      </c>
      <c r="G8" s="14" t="s">
        <v>22</v>
      </c>
      <c r="H8" s="14" t="s">
        <v>27</v>
      </c>
      <c r="I8" s="14" t="s">
        <v>32</v>
      </c>
      <c r="J8" s="15"/>
    </row>
    <row r="9" spans="2:10" x14ac:dyDescent="0.25">
      <c r="B9" s="5">
        <v>61</v>
      </c>
      <c r="C9" s="6">
        <v>60</v>
      </c>
      <c r="D9" s="5">
        <v>3.73</v>
      </c>
      <c r="E9" s="7">
        <v>345</v>
      </c>
      <c r="F9" s="14" t="s">
        <v>17</v>
      </c>
      <c r="G9" s="14" t="s">
        <v>22</v>
      </c>
      <c r="H9" s="14" t="s">
        <v>29</v>
      </c>
      <c r="I9" s="14" t="s">
        <v>32</v>
      </c>
      <c r="J9" s="15"/>
    </row>
    <row r="10" spans="2:10" x14ac:dyDescent="0.25">
      <c r="B10" s="5">
        <v>80</v>
      </c>
      <c r="C10" s="6">
        <v>68</v>
      </c>
      <c r="D10" s="5">
        <v>4.12</v>
      </c>
      <c r="E10" s="7">
        <v>191</v>
      </c>
      <c r="F10" s="14" t="s">
        <v>17</v>
      </c>
      <c r="G10" s="14" t="s">
        <v>23</v>
      </c>
      <c r="H10" s="14" t="s">
        <v>25</v>
      </c>
      <c r="I10" s="14" t="s">
        <v>33</v>
      </c>
      <c r="J10" s="15"/>
    </row>
    <row r="11" spans="2:10" x14ac:dyDescent="0.25">
      <c r="B11" s="5">
        <v>94</v>
      </c>
      <c r="C11" s="6">
        <v>79</v>
      </c>
      <c r="D11" s="5">
        <v>4.2300000000000004</v>
      </c>
      <c r="E11" s="7">
        <v>294</v>
      </c>
      <c r="F11" s="14" t="s">
        <v>17</v>
      </c>
      <c r="G11" s="14" t="s">
        <v>23</v>
      </c>
      <c r="H11" s="14" t="s">
        <v>29</v>
      </c>
      <c r="I11" s="14" t="s">
        <v>32</v>
      </c>
      <c r="J11" s="15"/>
    </row>
    <row r="12" spans="2:10" x14ac:dyDescent="0.25">
      <c r="B12" s="5">
        <v>63</v>
      </c>
      <c r="C12" s="6">
        <v>60</v>
      </c>
      <c r="D12" s="5">
        <v>5</v>
      </c>
      <c r="E12" s="7">
        <v>139</v>
      </c>
      <c r="F12" s="14" t="s">
        <v>19</v>
      </c>
      <c r="G12" s="14" t="s">
        <v>23</v>
      </c>
      <c r="H12" s="14" t="s">
        <v>28</v>
      </c>
      <c r="I12" s="14" t="s">
        <v>34</v>
      </c>
      <c r="J12" s="15"/>
    </row>
    <row r="13" spans="2:10" x14ac:dyDescent="0.25">
      <c r="B13" s="5">
        <v>29</v>
      </c>
      <c r="C13" s="6">
        <v>49</v>
      </c>
      <c r="D13" s="5">
        <v>3.67</v>
      </c>
      <c r="E13" s="7">
        <v>109</v>
      </c>
      <c r="F13" s="14" t="s">
        <v>17</v>
      </c>
      <c r="G13" s="14" t="s">
        <v>22</v>
      </c>
      <c r="H13" s="14" t="s">
        <v>28</v>
      </c>
      <c r="I13" s="14" t="s">
        <v>30</v>
      </c>
      <c r="J13" s="15"/>
    </row>
    <row r="14" spans="2:10" x14ac:dyDescent="0.25">
      <c r="B14" s="5">
        <v>98</v>
      </c>
      <c r="C14" s="6">
        <v>71</v>
      </c>
      <c r="D14" s="5">
        <v>4.7300000000000004</v>
      </c>
      <c r="E14" s="7">
        <v>219</v>
      </c>
      <c r="F14" s="14" t="s">
        <v>21</v>
      </c>
      <c r="G14" s="14" t="s">
        <v>22</v>
      </c>
      <c r="H14" s="14" t="s">
        <v>26</v>
      </c>
      <c r="I14" s="14" t="s">
        <v>34</v>
      </c>
      <c r="J14" s="15"/>
    </row>
    <row r="15" spans="2:10" x14ac:dyDescent="0.25">
      <c r="B15" s="5">
        <v>60</v>
      </c>
      <c r="C15" s="6">
        <v>61</v>
      </c>
      <c r="D15" s="5">
        <v>5</v>
      </c>
      <c r="E15" s="7">
        <v>115</v>
      </c>
      <c r="F15" s="14" t="s">
        <v>21</v>
      </c>
      <c r="G15" s="14" t="s">
        <v>22</v>
      </c>
      <c r="H15" s="14" t="s">
        <v>26</v>
      </c>
      <c r="I15" s="14" t="s">
        <v>31</v>
      </c>
      <c r="J15" s="15"/>
    </row>
    <row r="16" spans="2:10" x14ac:dyDescent="0.25">
      <c r="B16" s="5">
        <v>68</v>
      </c>
      <c r="C16" s="6">
        <v>78</v>
      </c>
      <c r="D16" s="5">
        <v>3.79</v>
      </c>
      <c r="E16" s="7">
        <v>321</v>
      </c>
      <c r="F16" s="14" t="s">
        <v>17</v>
      </c>
      <c r="G16" s="14" t="s">
        <v>22</v>
      </c>
      <c r="H16" s="14" t="s">
        <v>27</v>
      </c>
      <c r="I16" s="14" t="s">
        <v>34</v>
      </c>
      <c r="J16" s="15"/>
    </row>
    <row r="17" spans="2:10" x14ac:dyDescent="0.25">
      <c r="B17" s="5">
        <v>91</v>
      </c>
      <c r="C17" s="6">
        <v>78</v>
      </c>
      <c r="D17" s="5">
        <v>4</v>
      </c>
      <c r="E17" s="7">
        <v>497</v>
      </c>
      <c r="F17" s="14" t="s">
        <v>18</v>
      </c>
      <c r="G17" s="14" t="s">
        <v>24</v>
      </c>
      <c r="H17" s="14" t="s">
        <v>25</v>
      </c>
      <c r="I17" s="14" t="s">
        <v>34</v>
      </c>
      <c r="J17" s="15"/>
    </row>
    <row r="18" spans="2:10" x14ac:dyDescent="0.25">
      <c r="B18" s="5">
        <v>78</v>
      </c>
      <c r="C18" s="6">
        <v>52</v>
      </c>
      <c r="D18" s="5">
        <v>3.9</v>
      </c>
      <c r="E18" s="7">
        <v>113</v>
      </c>
      <c r="F18" s="14" t="s">
        <v>20</v>
      </c>
      <c r="G18" s="14" t="s">
        <v>24</v>
      </c>
      <c r="H18" s="14" t="s">
        <v>27</v>
      </c>
      <c r="I18" s="14" t="s">
        <v>30</v>
      </c>
      <c r="J18" s="15"/>
    </row>
    <row r="19" spans="2:10" x14ac:dyDescent="0.25">
      <c r="B19" s="5">
        <v>48</v>
      </c>
      <c r="C19" s="6">
        <v>43</v>
      </c>
      <c r="D19" s="5">
        <v>3.69</v>
      </c>
      <c r="E19" s="7">
        <v>219</v>
      </c>
      <c r="F19" s="14" t="s">
        <v>18</v>
      </c>
      <c r="G19" s="14" t="s">
        <v>24</v>
      </c>
      <c r="H19" s="14" t="s">
        <v>27</v>
      </c>
      <c r="I19" s="14" t="s">
        <v>30</v>
      </c>
      <c r="J19" s="15"/>
    </row>
    <row r="20" spans="2:10" x14ac:dyDescent="0.25">
      <c r="B20" s="5">
        <v>92</v>
      </c>
      <c r="C20" s="6">
        <v>76</v>
      </c>
      <c r="D20" s="5">
        <v>5</v>
      </c>
      <c r="E20" s="7">
        <v>217</v>
      </c>
      <c r="F20" s="14" t="s">
        <v>17</v>
      </c>
      <c r="G20" s="14" t="s">
        <v>23</v>
      </c>
      <c r="H20" s="14" t="s">
        <v>26</v>
      </c>
      <c r="I20" s="14" t="s">
        <v>32</v>
      </c>
      <c r="J20" s="15"/>
    </row>
    <row r="21" spans="2:10" x14ac:dyDescent="0.25">
      <c r="B21" s="5">
        <v>96</v>
      </c>
      <c r="C21" s="6">
        <v>85</v>
      </c>
      <c r="D21" s="5">
        <v>4.0599999999999996</v>
      </c>
      <c r="E21" s="7">
        <v>202</v>
      </c>
      <c r="F21" s="14" t="s">
        <v>21</v>
      </c>
      <c r="G21" s="14" t="s">
        <v>23</v>
      </c>
      <c r="H21" s="14" t="s">
        <v>26</v>
      </c>
      <c r="I21" s="14" t="s">
        <v>34</v>
      </c>
      <c r="J21" s="15"/>
    </row>
    <row r="22" spans="2:10" x14ac:dyDescent="0.25">
      <c r="B22" s="5">
        <v>48</v>
      </c>
      <c r="C22" s="6">
        <v>53</v>
      </c>
      <c r="D22" s="5">
        <v>5</v>
      </c>
      <c r="E22" s="7">
        <v>138</v>
      </c>
      <c r="F22" s="14" t="s">
        <v>20</v>
      </c>
      <c r="G22" s="14" t="s">
        <v>22</v>
      </c>
      <c r="H22" s="14" t="s">
        <v>28</v>
      </c>
      <c r="I22" s="14" t="s">
        <v>30</v>
      </c>
      <c r="J22" s="15"/>
    </row>
    <row r="23" spans="2:10" x14ac:dyDescent="0.25">
      <c r="B23" s="5">
        <v>61</v>
      </c>
      <c r="C23" s="6">
        <v>58</v>
      </c>
      <c r="D23" s="5">
        <v>3.7</v>
      </c>
      <c r="E23" s="7">
        <v>281</v>
      </c>
      <c r="F23" s="14" t="s">
        <v>20</v>
      </c>
      <c r="G23" s="14" t="s">
        <v>22</v>
      </c>
      <c r="H23" s="14" t="s">
        <v>29</v>
      </c>
      <c r="I23" s="14" t="s">
        <v>30</v>
      </c>
      <c r="J23" s="15"/>
    </row>
    <row r="24" spans="2:10" x14ac:dyDescent="0.25">
      <c r="B24" s="5">
        <v>26</v>
      </c>
      <c r="C24" s="6">
        <v>50</v>
      </c>
      <c r="D24" s="5">
        <v>3.6</v>
      </c>
      <c r="E24" s="7">
        <v>146</v>
      </c>
      <c r="F24" s="14" t="s">
        <v>19</v>
      </c>
      <c r="G24" s="14" t="s">
        <v>22</v>
      </c>
      <c r="H24" s="14" t="s">
        <v>28</v>
      </c>
      <c r="I24" s="14" t="s">
        <v>34</v>
      </c>
      <c r="J24" s="15"/>
    </row>
    <row r="25" spans="2:10" x14ac:dyDescent="0.25">
      <c r="B25" s="5">
        <v>80</v>
      </c>
      <c r="C25" s="6">
        <v>65</v>
      </c>
      <c r="D25" s="5">
        <v>3.8</v>
      </c>
      <c r="E25" s="7">
        <v>119</v>
      </c>
      <c r="F25" s="14" t="s">
        <v>17</v>
      </c>
      <c r="G25" s="14" t="s">
        <v>22</v>
      </c>
      <c r="H25" s="14" t="s">
        <v>28</v>
      </c>
      <c r="I25" s="14" t="s">
        <v>34</v>
      </c>
      <c r="J25" s="15"/>
    </row>
    <row r="26" spans="2:10" x14ac:dyDescent="0.25">
      <c r="B26" s="5">
        <v>78</v>
      </c>
      <c r="C26" s="6">
        <v>69</v>
      </c>
      <c r="D26" s="5">
        <v>5</v>
      </c>
      <c r="E26" s="7">
        <v>189</v>
      </c>
      <c r="F26" s="14" t="s">
        <v>21</v>
      </c>
      <c r="G26" s="14" t="s">
        <v>23</v>
      </c>
      <c r="H26" s="14" t="s">
        <v>28</v>
      </c>
      <c r="I26" s="14" t="s">
        <v>31</v>
      </c>
      <c r="J26" s="15"/>
    </row>
    <row r="27" spans="2:10" x14ac:dyDescent="0.25">
      <c r="B27" s="5">
        <v>52</v>
      </c>
      <c r="C27" s="6">
        <v>68</v>
      </c>
      <c r="D27" s="5">
        <v>3.67</v>
      </c>
      <c r="E27" s="7">
        <v>101</v>
      </c>
      <c r="F27" s="14" t="s">
        <v>17</v>
      </c>
      <c r="G27" s="14" t="s">
        <v>22</v>
      </c>
      <c r="H27" s="14" t="s">
        <v>27</v>
      </c>
      <c r="I27" s="14" t="s">
        <v>30</v>
      </c>
      <c r="J27" s="15"/>
    </row>
    <row r="28" spans="2:10" x14ac:dyDescent="0.25">
      <c r="B28" s="5">
        <v>92</v>
      </c>
      <c r="C28" s="6">
        <v>76</v>
      </c>
      <c r="D28" s="5">
        <v>5</v>
      </c>
      <c r="E28" s="7">
        <v>194</v>
      </c>
      <c r="F28" s="14" t="s">
        <v>17</v>
      </c>
      <c r="G28" s="14" t="s">
        <v>23</v>
      </c>
      <c r="H28" s="14" t="s">
        <v>27</v>
      </c>
      <c r="I28" s="14" t="s">
        <v>34</v>
      </c>
      <c r="J28" s="15"/>
    </row>
    <row r="29" spans="2:10" x14ac:dyDescent="0.25">
      <c r="B29" s="5">
        <v>76</v>
      </c>
      <c r="C29" s="6">
        <v>58</v>
      </c>
      <c r="D29" s="5">
        <v>4.42</v>
      </c>
      <c r="E29" s="7">
        <v>196</v>
      </c>
      <c r="F29" s="14" t="s">
        <v>20</v>
      </c>
      <c r="G29" s="14" t="s">
        <v>23</v>
      </c>
      <c r="H29" s="14" t="s">
        <v>28</v>
      </c>
      <c r="I29" s="14" t="s">
        <v>32</v>
      </c>
      <c r="J29" s="15"/>
    </row>
    <row r="30" spans="2:10" x14ac:dyDescent="0.25">
      <c r="B30" s="5">
        <v>46</v>
      </c>
      <c r="C30" s="6">
        <v>51</v>
      </c>
      <c r="D30" s="5">
        <v>3.77</v>
      </c>
      <c r="E30" s="7">
        <v>250</v>
      </c>
      <c r="F30" s="14" t="s">
        <v>17</v>
      </c>
      <c r="G30" s="14" t="s">
        <v>23</v>
      </c>
      <c r="H30" s="14" t="s">
        <v>29</v>
      </c>
      <c r="I30" s="14" t="s">
        <v>34</v>
      </c>
      <c r="J30" s="15"/>
    </row>
    <row r="31" spans="2:10" x14ac:dyDescent="0.25">
      <c r="B31" s="5">
        <v>93</v>
      </c>
      <c r="C31" s="6">
        <v>91</v>
      </c>
      <c r="D31" s="5">
        <v>4.2</v>
      </c>
      <c r="E31" s="7">
        <v>144</v>
      </c>
      <c r="F31" s="14" t="s">
        <v>19</v>
      </c>
      <c r="G31" s="14" t="s">
        <v>22</v>
      </c>
      <c r="H31" s="14" t="s">
        <v>29</v>
      </c>
      <c r="I31" s="14" t="s">
        <v>32</v>
      </c>
      <c r="J31" s="15"/>
    </row>
    <row r="32" spans="2:10" x14ac:dyDescent="0.25">
      <c r="B32" s="5">
        <v>96</v>
      </c>
      <c r="C32" s="6">
        <v>76</v>
      </c>
      <c r="D32" s="5">
        <v>4</v>
      </c>
      <c r="E32" s="7">
        <v>321</v>
      </c>
      <c r="F32" s="14" t="s">
        <v>19</v>
      </c>
      <c r="G32" s="14" t="s">
        <v>23</v>
      </c>
      <c r="H32" s="14" t="s">
        <v>29</v>
      </c>
      <c r="I32" s="14" t="s">
        <v>30</v>
      </c>
      <c r="J32" s="15"/>
    </row>
    <row r="33" spans="2:10" x14ac:dyDescent="0.25">
      <c r="B33" s="5">
        <v>82</v>
      </c>
      <c r="C33" s="6">
        <v>91</v>
      </c>
      <c r="D33" s="5">
        <v>3.87</v>
      </c>
      <c r="E33" s="7">
        <v>285</v>
      </c>
      <c r="F33" s="14" t="s">
        <v>20</v>
      </c>
      <c r="G33" s="14" t="s">
        <v>22</v>
      </c>
      <c r="H33" s="14" t="s">
        <v>26</v>
      </c>
      <c r="I33" s="14" t="s">
        <v>34</v>
      </c>
      <c r="J33" s="15"/>
    </row>
    <row r="34" spans="2:10" x14ac:dyDescent="0.25">
      <c r="B34" s="5">
        <v>62</v>
      </c>
      <c r="C34" s="6">
        <v>79</v>
      </c>
      <c r="D34" s="5">
        <v>3.95</v>
      </c>
      <c r="E34" s="7">
        <v>125</v>
      </c>
      <c r="F34" s="14" t="s">
        <v>21</v>
      </c>
      <c r="G34" s="14" t="s">
        <v>23</v>
      </c>
      <c r="H34" s="14" t="s">
        <v>28</v>
      </c>
      <c r="I34" s="14" t="s">
        <v>34</v>
      </c>
      <c r="J34" s="15"/>
    </row>
    <row r="35" spans="2:10" x14ac:dyDescent="0.25">
      <c r="B35" s="5">
        <v>43</v>
      </c>
      <c r="C35" s="6">
        <v>55</v>
      </c>
      <c r="D35" s="5">
        <v>3.75</v>
      </c>
      <c r="E35" s="7">
        <v>115</v>
      </c>
      <c r="F35" s="14" t="s">
        <v>17</v>
      </c>
      <c r="G35" s="14" t="s">
        <v>22</v>
      </c>
      <c r="H35" s="14" t="s">
        <v>28</v>
      </c>
      <c r="I35" s="14" t="s">
        <v>34</v>
      </c>
      <c r="J35" s="15"/>
    </row>
    <row r="36" spans="2:10" x14ac:dyDescent="0.25">
      <c r="B36" s="5">
        <v>59</v>
      </c>
      <c r="C36" s="6">
        <v>71</v>
      </c>
      <c r="D36" s="5">
        <v>3.79</v>
      </c>
      <c r="E36" s="7">
        <v>129</v>
      </c>
      <c r="F36" s="14" t="s">
        <v>21</v>
      </c>
      <c r="G36" s="14" t="s">
        <v>22</v>
      </c>
      <c r="H36" s="14" t="s">
        <v>29</v>
      </c>
      <c r="I36" s="14" t="s">
        <v>34</v>
      </c>
      <c r="J36" s="15"/>
    </row>
    <row r="37" spans="2:10" x14ac:dyDescent="0.25">
      <c r="B37" s="5">
        <v>51</v>
      </c>
      <c r="C37" s="6">
        <v>58</v>
      </c>
      <c r="D37" s="5">
        <v>3.68</v>
      </c>
      <c r="E37" s="7">
        <v>228</v>
      </c>
      <c r="F37" s="14" t="s">
        <v>21</v>
      </c>
      <c r="G37" s="14" t="s">
        <v>22</v>
      </c>
      <c r="H37" s="14" t="s">
        <v>25</v>
      </c>
      <c r="I37" s="14" t="s">
        <v>30</v>
      </c>
      <c r="J37" s="15"/>
    </row>
    <row r="38" spans="2:10" x14ac:dyDescent="0.25">
      <c r="B38" s="5">
        <v>74</v>
      </c>
      <c r="C38" s="6">
        <v>63</v>
      </c>
      <c r="D38" s="5">
        <v>4.07</v>
      </c>
      <c r="E38" s="7">
        <v>132</v>
      </c>
      <c r="F38" s="14" t="s">
        <v>18</v>
      </c>
      <c r="G38" s="14" t="s">
        <v>24</v>
      </c>
      <c r="H38" s="14" t="s">
        <v>28</v>
      </c>
      <c r="I38" s="14" t="s">
        <v>30</v>
      </c>
      <c r="J38" s="15"/>
    </row>
    <row r="39" spans="2:10" x14ac:dyDescent="0.25">
      <c r="B39" s="5">
        <v>33</v>
      </c>
      <c r="C39" s="6">
        <v>62</v>
      </c>
      <c r="D39" s="5">
        <v>3.63</v>
      </c>
      <c r="E39" s="7">
        <v>151</v>
      </c>
      <c r="F39" s="14" t="s">
        <v>21</v>
      </c>
      <c r="G39" s="14" t="s">
        <v>22</v>
      </c>
      <c r="H39" s="14" t="s">
        <v>29</v>
      </c>
      <c r="I39" s="14" t="s">
        <v>32</v>
      </c>
      <c r="J39" s="15"/>
    </row>
    <row r="40" spans="2:10" x14ac:dyDescent="0.25">
      <c r="B40" s="5">
        <v>78</v>
      </c>
      <c r="C40" s="6">
        <v>76</v>
      </c>
      <c r="D40" s="5">
        <v>4.3600000000000003</v>
      </c>
      <c r="E40" s="7">
        <v>155</v>
      </c>
      <c r="F40" s="14" t="s">
        <v>21</v>
      </c>
      <c r="G40" s="14" t="s">
        <v>23</v>
      </c>
      <c r="H40" s="14" t="s">
        <v>29</v>
      </c>
      <c r="I40" s="14" t="s">
        <v>34</v>
      </c>
      <c r="J40" s="15"/>
    </row>
    <row r="41" spans="2:10" x14ac:dyDescent="0.25">
      <c r="B41" s="5">
        <v>61</v>
      </c>
      <c r="C41" s="6">
        <v>74</v>
      </c>
      <c r="D41" s="5">
        <v>3.71</v>
      </c>
      <c r="E41" s="7">
        <v>447</v>
      </c>
      <c r="F41" s="14" t="s">
        <v>21</v>
      </c>
      <c r="G41" s="14" t="s">
        <v>22</v>
      </c>
      <c r="H41" s="14" t="s">
        <v>28</v>
      </c>
      <c r="I41" s="14" t="s">
        <v>34</v>
      </c>
      <c r="J41" s="15"/>
    </row>
    <row r="42" spans="2:10" x14ac:dyDescent="0.25">
      <c r="B42" s="5">
        <v>47</v>
      </c>
      <c r="C42" s="6">
        <v>69</v>
      </c>
      <c r="D42" s="5">
        <v>5</v>
      </c>
      <c r="E42" s="7">
        <v>258</v>
      </c>
      <c r="F42" s="14" t="s">
        <v>20</v>
      </c>
      <c r="G42" s="14" t="s">
        <v>22</v>
      </c>
      <c r="H42" s="14" t="s">
        <v>28</v>
      </c>
      <c r="I42" s="14" t="s">
        <v>30</v>
      </c>
      <c r="J42" s="15"/>
    </row>
    <row r="43" spans="2:10" x14ac:dyDescent="0.25">
      <c r="B43" s="5">
        <v>64</v>
      </c>
      <c r="C43" s="6">
        <v>68</v>
      </c>
      <c r="D43" s="5">
        <v>5</v>
      </c>
      <c r="E43" s="7">
        <v>164</v>
      </c>
      <c r="F43" s="14" t="s">
        <v>17</v>
      </c>
      <c r="G43" s="14" t="s">
        <v>22</v>
      </c>
      <c r="H43" s="14" t="s">
        <v>25</v>
      </c>
      <c r="I43" s="14" t="s">
        <v>30</v>
      </c>
      <c r="J43" s="15"/>
    </row>
    <row r="44" spans="2:10" x14ac:dyDescent="0.25">
      <c r="B44" s="5">
        <v>27</v>
      </c>
      <c r="C44" s="6">
        <v>26</v>
      </c>
      <c r="D44" s="5">
        <v>3.84</v>
      </c>
      <c r="E44" s="7">
        <v>154</v>
      </c>
      <c r="F44" s="14" t="s">
        <v>17</v>
      </c>
      <c r="G44" s="14" t="s">
        <v>22</v>
      </c>
      <c r="H44" s="14" t="s">
        <v>27</v>
      </c>
      <c r="I44" s="14" t="s">
        <v>32</v>
      </c>
      <c r="J44" s="15"/>
    </row>
    <row r="45" spans="2:10" x14ac:dyDescent="0.25">
      <c r="B45" s="5">
        <v>34</v>
      </c>
      <c r="C45" s="6">
        <v>54</v>
      </c>
      <c r="D45" s="5">
        <v>3.62</v>
      </c>
      <c r="E45" s="7">
        <v>293</v>
      </c>
      <c r="F45" s="14" t="s">
        <v>20</v>
      </c>
      <c r="G45" s="14" t="s">
        <v>24</v>
      </c>
      <c r="H45" s="14" t="s">
        <v>28</v>
      </c>
      <c r="I45" s="14" t="s">
        <v>31</v>
      </c>
      <c r="J45" s="15"/>
    </row>
    <row r="46" spans="2:10" x14ac:dyDescent="0.25">
      <c r="B46" s="5">
        <v>52</v>
      </c>
      <c r="C46" s="6">
        <v>55</v>
      </c>
      <c r="D46" s="5">
        <v>4.1100000000000003</v>
      </c>
      <c r="E46" s="7">
        <v>388</v>
      </c>
      <c r="F46" s="14" t="s">
        <v>17</v>
      </c>
      <c r="G46" s="14" t="s">
        <v>23</v>
      </c>
      <c r="H46" s="14" t="s">
        <v>29</v>
      </c>
      <c r="I46" s="14" t="s">
        <v>34</v>
      </c>
      <c r="J46" s="15"/>
    </row>
    <row r="47" spans="2:10" x14ac:dyDescent="0.25">
      <c r="B47" s="5">
        <v>83</v>
      </c>
      <c r="C47" s="6">
        <v>77</v>
      </c>
      <c r="D47" s="5">
        <v>3.96</v>
      </c>
      <c r="E47" s="7">
        <v>207</v>
      </c>
      <c r="F47" s="14" t="s">
        <v>21</v>
      </c>
      <c r="G47" s="14" t="s">
        <v>22</v>
      </c>
      <c r="H47" s="14" t="s">
        <v>29</v>
      </c>
      <c r="I47" s="14" t="s">
        <v>34</v>
      </c>
      <c r="J47" s="15"/>
    </row>
    <row r="48" spans="2:10" x14ac:dyDescent="0.25">
      <c r="B48" s="5">
        <v>61</v>
      </c>
      <c r="C48" s="6">
        <v>70</v>
      </c>
      <c r="D48" s="5">
        <v>4.2699999999999996</v>
      </c>
      <c r="E48" s="7">
        <v>322</v>
      </c>
      <c r="F48" s="14" t="s">
        <v>17</v>
      </c>
      <c r="G48" s="14" t="s">
        <v>22</v>
      </c>
      <c r="H48" s="14" t="s">
        <v>29</v>
      </c>
      <c r="I48" s="14" t="s">
        <v>30</v>
      </c>
      <c r="J48" s="15"/>
    </row>
    <row r="49" spans="2:10" x14ac:dyDescent="0.25">
      <c r="B49" s="5">
        <v>66</v>
      </c>
      <c r="C49" s="6">
        <v>78</v>
      </c>
      <c r="D49" s="5">
        <v>5</v>
      </c>
      <c r="E49" s="7">
        <v>107</v>
      </c>
      <c r="F49" s="14" t="s">
        <v>18</v>
      </c>
      <c r="G49" s="14" t="s">
        <v>22</v>
      </c>
      <c r="H49" s="14" t="s">
        <v>26</v>
      </c>
      <c r="I49" s="14" t="s">
        <v>34</v>
      </c>
      <c r="J49" s="15"/>
    </row>
    <row r="50" spans="2:10" x14ac:dyDescent="0.25">
      <c r="B50" s="5">
        <v>64</v>
      </c>
      <c r="C50" s="6">
        <v>66</v>
      </c>
      <c r="D50" s="5">
        <v>3.89</v>
      </c>
      <c r="E50" s="7">
        <v>322</v>
      </c>
      <c r="F50" s="14" t="s">
        <v>17</v>
      </c>
      <c r="G50" s="14" t="s">
        <v>22</v>
      </c>
      <c r="H50" s="14" t="s">
        <v>25</v>
      </c>
      <c r="I50" s="14" t="s">
        <v>30</v>
      </c>
      <c r="J50" s="15"/>
    </row>
    <row r="51" spans="2:10" x14ac:dyDescent="0.25">
      <c r="B51" s="5">
        <v>67</v>
      </c>
      <c r="C51" s="6">
        <v>63</v>
      </c>
      <c r="D51" s="5">
        <v>3.91</v>
      </c>
      <c r="E51" s="7">
        <v>195</v>
      </c>
      <c r="F51" s="14" t="s">
        <v>18</v>
      </c>
      <c r="G51" s="14" t="s">
        <v>24</v>
      </c>
      <c r="H51" s="14" t="s">
        <v>28</v>
      </c>
      <c r="I51" s="14" t="s">
        <v>34</v>
      </c>
      <c r="J51" s="15"/>
    </row>
    <row r="52" spans="2:10" x14ac:dyDescent="0.25">
      <c r="B52" s="5">
        <v>67</v>
      </c>
      <c r="C52" s="6">
        <v>77</v>
      </c>
      <c r="D52" s="5">
        <v>3.95</v>
      </c>
      <c r="E52" s="7">
        <v>148</v>
      </c>
      <c r="F52" s="14" t="s">
        <v>21</v>
      </c>
      <c r="G52" s="14" t="s">
        <v>24</v>
      </c>
      <c r="H52" s="14" t="s">
        <v>29</v>
      </c>
      <c r="I52" s="14" t="s">
        <v>34</v>
      </c>
      <c r="J52" s="15"/>
    </row>
    <row r="53" spans="2:10" x14ac:dyDescent="0.25">
      <c r="B53" s="5">
        <v>66</v>
      </c>
      <c r="C53" s="6">
        <v>75</v>
      </c>
      <c r="D53" s="5">
        <v>3.72</v>
      </c>
      <c r="E53" s="7">
        <v>193</v>
      </c>
      <c r="F53" s="14" t="s">
        <v>20</v>
      </c>
      <c r="G53" s="14" t="s">
        <v>23</v>
      </c>
      <c r="H53" s="14" t="s">
        <v>29</v>
      </c>
      <c r="I53" s="14" t="s">
        <v>34</v>
      </c>
      <c r="J53" s="15"/>
    </row>
    <row r="54" spans="2:10" x14ac:dyDescent="0.25">
      <c r="B54" s="5">
        <v>48</v>
      </c>
      <c r="C54" s="6">
        <v>72</v>
      </c>
      <c r="D54" s="5">
        <v>3.68</v>
      </c>
      <c r="E54" s="7">
        <v>120</v>
      </c>
      <c r="F54" s="14" t="s">
        <v>20</v>
      </c>
      <c r="G54" s="14" t="s">
        <v>23</v>
      </c>
      <c r="H54" s="14" t="s">
        <v>25</v>
      </c>
      <c r="I54" s="14" t="s">
        <v>34</v>
      </c>
      <c r="J54" s="15"/>
    </row>
    <row r="55" spans="2:10" x14ac:dyDescent="0.25">
      <c r="B55" s="5">
        <v>31</v>
      </c>
      <c r="C55" s="6">
        <v>48</v>
      </c>
      <c r="D55" s="5">
        <v>5</v>
      </c>
      <c r="E55" s="7">
        <v>101</v>
      </c>
      <c r="F55" s="14" t="s">
        <v>21</v>
      </c>
      <c r="G55" s="14" t="s">
        <v>22</v>
      </c>
      <c r="H55" s="14" t="s">
        <v>27</v>
      </c>
      <c r="I55" s="14" t="s">
        <v>31</v>
      </c>
      <c r="J55" s="15"/>
    </row>
    <row r="56" spans="2:10" x14ac:dyDescent="0.25">
      <c r="B56" s="5">
        <v>33</v>
      </c>
      <c r="C56" s="6">
        <v>51</v>
      </c>
      <c r="D56" s="5">
        <v>4.01</v>
      </c>
      <c r="E56" s="7">
        <v>285</v>
      </c>
      <c r="F56" s="14" t="s">
        <v>17</v>
      </c>
      <c r="G56" s="14" t="s">
        <v>22</v>
      </c>
      <c r="H56" s="14" t="s">
        <v>25</v>
      </c>
      <c r="I56" s="14" t="s">
        <v>34</v>
      </c>
      <c r="J56" s="15"/>
    </row>
    <row r="57" spans="2:10" x14ac:dyDescent="0.25">
      <c r="B57" s="5">
        <v>66</v>
      </c>
      <c r="C57" s="6">
        <v>73</v>
      </c>
      <c r="D57" s="5">
        <v>3.86</v>
      </c>
      <c r="E57" s="7">
        <v>171</v>
      </c>
      <c r="F57" s="14" t="s">
        <v>20</v>
      </c>
      <c r="G57" s="14" t="s">
        <v>23</v>
      </c>
      <c r="H57" s="14" t="s">
        <v>28</v>
      </c>
      <c r="I57" s="14" t="s">
        <v>30</v>
      </c>
      <c r="J57" s="15"/>
    </row>
    <row r="58" spans="2:10" x14ac:dyDescent="0.25">
      <c r="B58" s="5">
        <v>47</v>
      </c>
      <c r="C58" s="6">
        <v>53</v>
      </c>
      <c r="D58" s="5">
        <v>5</v>
      </c>
      <c r="E58" s="7">
        <v>147</v>
      </c>
      <c r="F58" s="14" t="s">
        <v>19</v>
      </c>
      <c r="G58" s="14" t="s">
        <v>23</v>
      </c>
      <c r="H58" s="14" t="s">
        <v>29</v>
      </c>
      <c r="I58" s="14" t="s">
        <v>34</v>
      </c>
      <c r="J58" s="15"/>
    </row>
    <row r="59" spans="2:10" x14ac:dyDescent="0.25">
      <c r="B59" s="5">
        <v>80</v>
      </c>
      <c r="C59" s="6">
        <v>61</v>
      </c>
      <c r="D59" s="5">
        <v>5</v>
      </c>
      <c r="E59" s="7">
        <v>108</v>
      </c>
      <c r="F59" s="14" t="s">
        <v>17</v>
      </c>
      <c r="G59" s="14" t="s">
        <v>22</v>
      </c>
      <c r="H59" s="14" t="s">
        <v>29</v>
      </c>
      <c r="I59" s="14" t="s">
        <v>31</v>
      </c>
      <c r="J59" s="15"/>
    </row>
    <row r="60" spans="2:10" x14ac:dyDescent="0.25">
      <c r="B60" s="5">
        <v>100</v>
      </c>
      <c r="C60" s="6">
        <v>60</v>
      </c>
      <c r="D60" s="5">
        <v>4.92</v>
      </c>
      <c r="E60" s="7">
        <v>202</v>
      </c>
      <c r="F60" s="14" t="s">
        <v>17</v>
      </c>
      <c r="G60" s="14" t="s">
        <v>23</v>
      </c>
      <c r="H60" s="14" t="s">
        <v>29</v>
      </c>
      <c r="I60" s="14" t="s">
        <v>30</v>
      </c>
      <c r="J60" s="15"/>
    </row>
    <row r="61" spans="2:10" x14ac:dyDescent="0.25">
      <c r="B61" s="5">
        <v>91</v>
      </c>
      <c r="C61" s="6">
        <v>87</v>
      </c>
      <c r="D61" s="5">
        <v>5</v>
      </c>
      <c r="E61" s="7">
        <v>206</v>
      </c>
      <c r="F61" s="14" t="s">
        <v>17</v>
      </c>
      <c r="G61" s="14" t="s">
        <v>23</v>
      </c>
      <c r="H61" s="14" t="s">
        <v>25</v>
      </c>
      <c r="I61" s="14" t="s">
        <v>30</v>
      </c>
      <c r="J61" s="15"/>
    </row>
    <row r="62" spans="2:10" x14ac:dyDescent="0.25">
      <c r="B62" s="5">
        <v>51</v>
      </c>
      <c r="C62" s="6">
        <v>58</v>
      </c>
      <c r="D62" s="5">
        <v>3.71</v>
      </c>
      <c r="E62" s="7">
        <v>234</v>
      </c>
      <c r="F62" s="14" t="s">
        <v>21</v>
      </c>
      <c r="G62" s="14" t="s">
        <v>22</v>
      </c>
      <c r="H62" s="14" t="s">
        <v>27</v>
      </c>
      <c r="I62" s="14" t="s">
        <v>34</v>
      </c>
      <c r="J62" s="15"/>
    </row>
    <row r="63" spans="2:10" x14ac:dyDescent="0.25">
      <c r="B63" s="5">
        <v>26</v>
      </c>
      <c r="C63" s="6">
        <v>41</v>
      </c>
      <c r="D63" s="5">
        <v>3.6</v>
      </c>
      <c r="E63" s="7">
        <v>274</v>
      </c>
      <c r="F63" s="14" t="s">
        <v>17</v>
      </c>
      <c r="G63" s="14" t="s">
        <v>23</v>
      </c>
      <c r="H63" s="14" t="s">
        <v>28</v>
      </c>
      <c r="I63" s="14" t="s">
        <v>31</v>
      </c>
      <c r="J63" s="15"/>
    </row>
    <row r="64" spans="2:10" x14ac:dyDescent="0.25">
      <c r="B64" s="5">
        <v>61</v>
      </c>
      <c r="C64" s="6">
        <v>64</v>
      </c>
      <c r="D64" s="5">
        <v>4.1500000000000004</v>
      </c>
      <c r="E64" s="7">
        <v>198</v>
      </c>
      <c r="F64" s="14" t="s">
        <v>21</v>
      </c>
      <c r="G64" s="14" t="s">
        <v>22</v>
      </c>
      <c r="H64" s="14" t="s">
        <v>25</v>
      </c>
      <c r="I64" s="14" t="s">
        <v>34</v>
      </c>
      <c r="J64" s="15"/>
    </row>
    <row r="65" spans="2:10" x14ac:dyDescent="0.25">
      <c r="B65" s="5">
        <v>82</v>
      </c>
      <c r="C65" s="6">
        <v>89</v>
      </c>
      <c r="D65" s="5">
        <v>5</v>
      </c>
      <c r="E65" s="7">
        <v>124</v>
      </c>
      <c r="F65" s="14" t="s">
        <v>17</v>
      </c>
      <c r="G65" s="14" t="s">
        <v>23</v>
      </c>
      <c r="H65" s="14" t="s">
        <v>29</v>
      </c>
      <c r="I65" s="14" t="s">
        <v>34</v>
      </c>
      <c r="J65" s="15"/>
    </row>
    <row r="66" spans="2:10" x14ac:dyDescent="0.25">
      <c r="B66" s="5">
        <v>68</v>
      </c>
      <c r="C66" s="6">
        <v>66</v>
      </c>
      <c r="D66" s="5">
        <v>4.17</v>
      </c>
      <c r="E66" s="7">
        <v>412</v>
      </c>
      <c r="F66" s="14" t="s">
        <v>20</v>
      </c>
      <c r="G66" s="14" t="s">
        <v>22</v>
      </c>
      <c r="H66" s="14" t="s">
        <v>26</v>
      </c>
      <c r="I66" s="14" t="s">
        <v>31</v>
      </c>
      <c r="J66" s="15"/>
    </row>
    <row r="67" spans="2:10" x14ac:dyDescent="0.25">
      <c r="B67" s="5">
        <v>80</v>
      </c>
      <c r="C67" s="6">
        <v>91</v>
      </c>
      <c r="D67" s="5">
        <v>5</v>
      </c>
      <c r="E67" s="7">
        <v>234</v>
      </c>
      <c r="F67" s="14" t="s">
        <v>19</v>
      </c>
      <c r="G67" s="14" t="s">
        <v>22</v>
      </c>
      <c r="H67" s="14" t="s">
        <v>26</v>
      </c>
      <c r="I67" s="14" t="s">
        <v>34</v>
      </c>
      <c r="J67" s="15"/>
    </row>
    <row r="68" spans="2:10" x14ac:dyDescent="0.25">
      <c r="B68" s="5">
        <v>48</v>
      </c>
      <c r="C68" s="6">
        <v>50</v>
      </c>
      <c r="D68" s="5">
        <v>4.32</v>
      </c>
      <c r="E68" s="7">
        <v>148</v>
      </c>
      <c r="F68" s="14" t="s">
        <v>21</v>
      </c>
      <c r="G68" s="14" t="s">
        <v>22</v>
      </c>
      <c r="H68" s="14" t="s">
        <v>29</v>
      </c>
      <c r="I68" s="14" t="s">
        <v>34</v>
      </c>
      <c r="J68" s="15"/>
    </row>
    <row r="69" spans="2:10" x14ac:dyDescent="0.25">
      <c r="B69" s="5">
        <v>44</v>
      </c>
      <c r="C69" s="6">
        <v>49</v>
      </c>
      <c r="D69" s="5">
        <v>3.66</v>
      </c>
      <c r="E69" s="7">
        <v>218</v>
      </c>
      <c r="F69" s="14" t="s">
        <v>17</v>
      </c>
      <c r="G69" s="14" t="s">
        <v>22</v>
      </c>
      <c r="H69" s="14" t="s">
        <v>28</v>
      </c>
      <c r="I69" s="14" t="s">
        <v>30</v>
      </c>
      <c r="J69" s="15"/>
    </row>
    <row r="70" spans="2:10" x14ac:dyDescent="0.25">
      <c r="B70" s="5">
        <v>62</v>
      </c>
      <c r="C70" s="6">
        <v>69</v>
      </c>
      <c r="D70" s="5">
        <v>3.87</v>
      </c>
      <c r="E70" s="7">
        <v>390</v>
      </c>
      <c r="F70" s="14" t="s">
        <v>18</v>
      </c>
      <c r="G70" s="14" t="s">
        <v>22</v>
      </c>
      <c r="H70" s="14" t="s">
        <v>27</v>
      </c>
      <c r="I70" s="14" t="s">
        <v>30</v>
      </c>
      <c r="J70" s="15"/>
    </row>
    <row r="71" spans="2:10" x14ac:dyDescent="0.25">
      <c r="B71" s="5">
        <v>67</v>
      </c>
      <c r="C71" s="6">
        <v>59</v>
      </c>
      <c r="D71" s="5">
        <v>3.96</v>
      </c>
      <c r="E71" s="7">
        <v>107</v>
      </c>
      <c r="F71" s="14" t="s">
        <v>19</v>
      </c>
      <c r="G71" s="14" t="s">
        <v>22</v>
      </c>
      <c r="H71" s="14" t="s">
        <v>29</v>
      </c>
      <c r="I71" s="14" t="s">
        <v>34</v>
      </c>
      <c r="J71" s="15"/>
    </row>
    <row r="72" spans="2:10" x14ac:dyDescent="0.25">
      <c r="B72" s="5">
        <v>67</v>
      </c>
      <c r="C72" s="6">
        <v>65</v>
      </c>
      <c r="D72" s="5">
        <v>3.74</v>
      </c>
      <c r="E72" s="7">
        <v>117</v>
      </c>
      <c r="F72" s="14" t="s">
        <v>17</v>
      </c>
      <c r="G72" s="14" t="s">
        <v>22</v>
      </c>
      <c r="H72" s="14" t="s">
        <v>26</v>
      </c>
      <c r="I72" s="14" t="s">
        <v>34</v>
      </c>
      <c r="J72" s="15"/>
    </row>
    <row r="73" spans="2:10" x14ac:dyDescent="0.25">
      <c r="B73" s="5">
        <v>81</v>
      </c>
      <c r="C73" s="6">
        <v>72</v>
      </c>
      <c r="D73" s="5">
        <v>3.85</v>
      </c>
      <c r="E73" s="7">
        <v>334</v>
      </c>
      <c r="F73" s="14" t="s">
        <v>21</v>
      </c>
      <c r="G73" s="14" t="s">
        <v>23</v>
      </c>
      <c r="H73" s="14" t="s">
        <v>29</v>
      </c>
      <c r="I73" s="14" t="s">
        <v>34</v>
      </c>
      <c r="J73" s="15"/>
    </row>
    <row r="74" spans="2:10" x14ac:dyDescent="0.25">
      <c r="B74" s="5">
        <v>60</v>
      </c>
      <c r="C74" s="6">
        <v>73</v>
      </c>
      <c r="D74" s="5">
        <v>3.78</v>
      </c>
      <c r="E74" s="7">
        <v>120</v>
      </c>
      <c r="F74" s="14" t="s">
        <v>20</v>
      </c>
      <c r="G74" s="14" t="s">
        <v>24</v>
      </c>
      <c r="H74" s="14" t="s">
        <v>26</v>
      </c>
      <c r="I74" s="14" t="s">
        <v>32</v>
      </c>
      <c r="J74" s="15"/>
    </row>
    <row r="75" spans="2:10" x14ac:dyDescent="0.25">
      <c r="B75" s="5">
        <v>79</v>
      </c>
      <c r="C75" s="6">
        <v>91</v>
      </c>
      <c r="D75" s="5">
        <v>3.98</v>
      </c>
      <c r="E75" s="7">
        <v>437</v>
      </c>
      <c r="F75" s="14" t="s">
        <v>17</v>
      </c>
      <c r="G75" s="14" t="s">
        <v>22</v>
      </c>
      <c r="H75" s="14" t="s">
        <v>27</v>
      </c>
      <c r="I75" s="14" t="s">
        <v>32</v>
      </c>
      <c r="J75" s="15"/>
    </row>
    <row r="76" spans="2:10" x14ac:dyDescent="0.25">
      <c r="B76" s="5">
        <v>78</v>
      </c>
      <c r="C76" s="6">
        <v>80</v>
      </c>
      <c r="D76" s="5">
        <v>3.87</v>
      </c>
      <c r="E76" s="7">
        <v>182</v>
      </c>
      <c r="F76" s="14" t="s">
        <v>17</v>
      </c>
      <c r="G76" s="14" t="s">
        <v>23</v>
      </c>
      <c r="H76" s="14" t="s">
        <v>29</v>
      </c>
      <c r="I76" s="14" t="s">
        <v>34</v>
      </c>
      <c r="J76" s="15"/>
    </row>
    <row r="77" spans="2:10" x14ac:dyDescent="0.25">
      <c r="B77" s="5">
        <v>62</v>
      </c>
      <c r="C77" s="6">
        <v>63</v>
      </c>
      <c r="D77" s="5">
        <v>5</v>
      </c>
      <c r="E77" s="7">
        <v>140</v>
      </c>
      <c r="F77" s="14" t="s">
        <v>18</v>
      </c>
      <c r="G77" s="14" t="s">
        <v>24</v>
      </c>
      <c r="H77" s="14" t="s">
        <v>28</v>
      </c>
      <c r="I77" s="14" t="s">
        <v>30</v>
      </c>
      <c r="J77" s="15"/>
    </row>
    <row r="78" spans="2:10" x14ac:dyDescent="0.25">
      <c r="B78" s="5">
        <v>78</v>
      </c>
      <c r="C78" s="6">
        <v>62</v>
      </c>
      <c r="D78" s="5">
        <v>4.29</v>
      </c>
      <c r="E78" s="7">
        <v>123</v>
      </c>
      <c r="F78" s="14" t="s">
        <v>17</v>
      </c>
      <c r="G78" s="14" t="s">
        <v>22</v>
      </c>
      <c r="H78" s="14" t="s">
        <v>29</v>
      </c>
      <c r="I78" s="14" t="s">
        <v>32</v>
      </c>
      <c r="J78" s="15"/>
    </row>
    <row r="79" spans="2:10" x14ac:dyDescent="0.25">
      <c r="B79" s="5">
        <v>62</v>
      </c>
      <c r="C79" s="6">
        <v>79</v>
      </c>
      <c r="D79" s="5">
        <v>3.8</v>
      </c>
      <c r="E79" s="7">
        <v>139</v>
      </c>
      <c r="F79" s="14" t="s">
        <v>17</v>
      </c>
      <c r="G79" s="14" t="s">
        <v>24</v>
      </c>
      <c r="H79" s="14" t="s">
        <v>29</v>
      </c>
      <c r="I79" s="14" t="s">
        <v>30</v>
      </c>
      <c r="J79" s="15"/>
    </row>
    <row r="80" spans="2:10" x14ac:dyDescent="0.25">
      <c r="B80" s="5">
        <v>80</v>
      </c>
      <c r="C80" s="6">
        <v>69</v>
      </c>
      <c r="D80" s="5">
        <v>5</v>
      </c>
      <c r="E80" s="7">
        <v>204</v>
      </c>
      <c r="F80" s="14" t="s">
        <v>21</v>
      </c>
      <c r="G80" s="14" t="s">
        <v>22</v>
      </c>
      <c r="H80" s="14" t="s">
        <v>27</v>
      </c>
      <c r="I80" s="14" t="s">
        <v>32</v>
      </c>
      <c r="J80" s="15"/>
    </row>
    <row r="81" spans="2:10" x14ac:dyDescent="0.25">
      <c r="B81" s="5">
        <v>84</v>
      </c>
      <c r="C81" s="6">
        <v>79</v>
      </c>
      <c r="D81" s="5">
        <v>3.97</v>
      </c>
      <c r="E81" s="7">
        <v>230</v>
      </c>
      <c r="F81" s="14" t="s">
        <v>17</v>
      </c>
      <c r="G81" s="14" t="s">
        <v>22</v>
      </c>
      <c r="H81" s="14" t="s">
        <v>29</v>
      </c>
      <c r="I81" s="14" t="s">
        <v>34</v>
      </c>
      <c r="J81" s="15"/>
    </row>
    <row r="82" spans="2:10" x14ac:dyDescent="0.25">
      <c r="B82" s="5">
        <v>48</v>
      </c>
      <c r="C82" s="6">
        <v>54</v>
      </c>
      <c r="D82" s="5">
        <v>3.69</v>
      </c>
      <c r="E82" s="7">
        <v>100</v>
      </c>
      <c r="F82" s="14" t="s">
        <v>18</v>
      </c>
      <c r="G82" s="14" t="s">
        <v>22</v>
      </c>
      <c r="H82" s="14" t="s">
        <v>29</v>
      </c>
      <c r="I82" s="14" t="s">
        <v>30</v>
      </c>
      <c r="J82" s="15"/>
    </row>
    <row r="83" spans="2:10" x14ac:dyDescent="0.25">
      <c r="B83" s="5">
        <v>60</v>
      </c>
      <c r="C83" s="6">
        <v>60</v>
      </c>
      <c r="D83" s="5">
        <v>5</v>
      </c>
      <c r="E83" s="7">
        <v>206</v>
      </c>
      <c r="F83" s="14" t="s">
        <v>20</v>
      </c>
      <c r="G83" s="14" t="s">
        <v>23</v>
      </c>
      <c r="H83" s="14" t="s">
        <v>29</v>
      </c>
      <c r="I83" s="14" t="s">
        <v>32</v>
      </c>
      <c r="J83" s="15"/>
    </row>
    <row r="84" spans="2:10" x14ac:dyDescent="0.25">
      <c r="B84" s="5">
        <v>58</v>
      </c>
      <c r="C84" s="6">
        <v>66</v>
      </c>
      <c r="D84" s="5">
        <v>3.7</v>
      </c>
      <c r="E84" s="7">
        <v>223</v>
      </c>
      <c r="F84" s="14" t="s">
        <v>17</v>
      </c>
      <c r="G84" s="14" t="s">
        <v>22</v>
      </c>
      <c r="H84" s="14" t="s">
        <v>26</v>
      </c>
      <c r="I84" s="14" t="s">
        <v>34</v>
      </c>
      <c r="J84" s="15"/>
    </row>
    <row r="85" spans="2:10" x14ac:dyDescent="0.25">
      <c r="B85" s="5">
        <v>79</v>
      </c>
      <c r="C85" s="6">
        <v>66</v>
      </c>
      <c r="D85" s="5">
        <v>4.38</v>
      </c>
      <c r="E85" s="7">
        <v>159</v>
      </c>
      <c r="F85" s="14" t="s">
        <v>21</v>
      </c>
      <c r="G85" s="14" t="s">
        <v>22</v>
      </c>
      <c r="H85" s="14" t="s">
        <v>26</v>
      </c>
      <c r="I85" s="14" t="s">
        <v>30</v>
      </c>
      <c r="J85" s="15"/>
    </row>
    <row r="86" spans="2:10" x14ac:dyDescent="0.25">
      <c r="B86" s="5">
        <v>100</v>
      </c>
      <c r="C86" s="6">
        <v>83</v>
      </c>
      <c r="D86" s="5">
        <v>5</v>
      </c>
      <c r="E86" s="7">
        <v>198</v>
      </c>
      <c r="F86" s="14" t="s">
        <v>17</v>
      </c>
      <c r="G86" s="14" t="s">
        <v>22</v>
      </c>
      <c r="H86" s="14" t="s">
        <v>26</v>
      </c>
      <c r="I86" s="14" t="s">
        <v>34</v>
      </c>
      <c r="J86" s="15"/>
    </row>
    <row r="87" spans="2:10" x14ac:dyDescent="0.25">
      <c r="B87" s="5">
        <v>50</v>
      </c>
      <c r="C87" s="6">
        <v>61</v>
      </c>
      <c r="D87" s="5">
        <v>4.1500000000000004</v>
      </c>
      <c r="E87" s="7">
        <v>132</v>
      </c>
      <c r="F87" s="14" t="s">
        <v>18</v>
      </c>
      <c r="G87" s="14" t="s">
        <v>23</v>
      </c>
      <c r="H87" s="14" t="s">
        <v>28</v>
      </c>
      <c r="I87" s="14" t="s">
        <v>30</v>
      </c>
      <c r="J87" s="15"/>
    </row>
    <row r="88" spans="2:10" x14ac:dyDescent="0.25">
      <c r="B88" s="5">
        <v>65</v>
      </c>
      <c r="C88" s="6">
        <v>61</v>
      </c>
      <c r="D88" s="5">
        <v>3.76</v>
      </c>
      <c r="E88" s="7">
        <v>546</v>
      </c>
      <c r="F88" s="14" t="s">
        <v>20</v>
      </c>
      <c r="G88" s="14" t="s">
        <v>22</v>
      </c>
      <c r="H88" s="14" t="s">
        <v>28</v>
      </c>
      <c r="I88" s="14" t="s">
        <v>34</v>
      </c>
      <c r="J88" s="15"/>
    </row>
    <row r="89" spans="2:10" x14ac:dyDescent="0.25">
      <c r="B89" s="5">
        <v>46</v>
      </c>
      <c r="C89" s="6">
        <v>61</v>
      </c>
      <c r="D89" s="5">
        <v>4.25</v>
      </c>
      <c r="E89" s="7">
        <v>154</v>
      </c>
      <c r="F89" s="14" t="s">
        <v>19</v>
      </c>
      <c r="G89" s="14" t="s">
        <v>22</v>
      </c>
      <c r="H89" s="14" t="s">
        <v>28</v>
      </c>
      <c r="I89" s="14" t="s">
        <v>32</v>
      </c>
      <c r="J89" s="15"/>
    </row>
    <row r="90" spans="2:10" x14ac:dyDescent="0.25">
      <c r="B90" s="5">
        <v>62</v>
      </c>
      <c r="C90" s="6">
        <v>74</v>
      </c>
      <c r="D90" s="5">
        <v>3.78</v>
      </c>
      <c r="E90" s="7">
        <v>146</v>
      </c>
      <c r="F90" s="14" t="s">
        <v>21</v>
      </c>
      <c r="G90" s="14" t="s">
        <v>23</v>
      </c>
      <c r="H90" s="14" t="s">
        <v>29</v>
      </c>
      <c r="I90" s="14" t="s">
        <v>32</v>
      </c>
      <c r="J90" s="15"/>
    </row>
    <row r="91" spans="2:10" x14ac:dyDescent="0.25">
      <c r="B91" s="5">
        <v>79</v>
      </c>
      <c r="C91" s="6">
        <v>54</v>
      </c>
      <c r="D91" s="5">
        <v>5</v>
      </c>
      <c r="E91" s="7">
        <v>191</v>
      </c>
      <c r="F91" s="14" t="s">
        <v>17</v>
      </c>
      <c r="G91" s="14" t="s">
        <v>22</v>
      </c>
      <c r="H91" s="14" t="s">
        <v>28</v>
      </c>
      <c r="I91" s="14" t="s">
        <v>34</v>
      </c>
      <c r="J91" s="15"/>
    </row>
    <row r="92" spans="2:10" x14ac:dyDescent="0.25">
      <c r="B92" s="5">
        <v>64</v>
      </c>
      <c r="C92" s="6">
        <v>61</v>
      </c>
      <c r="D92" s="5">
        <v>3.83</v>
      </c>
      <c r="E92" s="7">
        <v>114</v>
      </c>
      <c r="F92" s="14" t="s">
        <v>17</v>
      </c>
      <c r="G92" s="14" t="s">
        <v>22</v>
      </c>
      <c r="H92" s="14" t="s">
        <v>25</v>
      </c>
      <c r="I92" s="14" t="s">
        <v>32</v>
      </c>
      <c r="J92" s="15"/>
    </row>
    <row r="93" spans="2:10" x14ac:dyDescent="0.25">
      <c r="B93" s="5">
        <v>97</v>
      </c>
      <c r="C93" s="6">
        <v>77</v>
      </c>
      <c r="D93" s="5">
        <v>4.21</v>
      </c>
      <c r="E93" s="7">
        <v>496</v>
      </c>
      <c r="F93" s="14" t="s">
        <v>21</v>
      </c>
      <c r="G93" s="14" t="s">
        <v>22</v>
      </c>
      <c r="H93" s="14" t="s">
        <v>25</v>
      </c>
      <c r="I93" s="14" t="s">
        <v>34</v>
      </c>
      <c r="J93" s="15"/>
    </row>
    <row r="94" spans="2:10" x14ac:dyDescent="0.25">
      <c r="B94" s="5">
        <v>79</v>
      </c>
      <c r="C94" s="6">
        <v>59</v>
      </c>
      <c r="D94" s="5">
        <v>3.79</v>
      </c>
      <c r="E94" s="7">
        <v>212</v>
      </c>
      <c r="F94" s="14" t="s">
        <v>19</v>
      </c>
      <c r="G94" s="14" t="s">
        <v>23</v>
      </c>
      <c r="H94" s="14" t="s">
        <v>29</v>
      </c>
      <c r="I94" s="14" t="s">
        <v>32</v>
      </c>
      <c r="J94" s="15"/>
    </row>
    <row r="95" spans="2:10" x14ac:dyDescent="0.25">
      <c r="B95" s="5">
        <v>59</v>
      </c>
      <c r="C95" s="6">
        <v>43</v>
      </c>
      <c r="D95" s="5">
        <v>4.4800000000000004</v>
      </c>
      <c r="E95" s="7">
        <v>420</v>
      </c>
      <c r="F95" s="14" t="s">
        <v>17</v>
      </c>
      <c r="G95" s="14" t="s">
        <v>22</v>
      </c>
      <c r="H95" s="14" t="s">
        <v>29</v>
      </c>
      <c r="I95" s="14" t="s">
        <v>31</v>
      </c>
      <c r="J95" s="15"/>
    </row>
    <row r="96" spans="2:10" x14ac:dyDescent="0.25">
      <c r="B96" s="5">
        <v>64</v>
      </c>
      <c r="C96" s="6">
        <v>88</v>
      </c>
      <c r="D96" s="5">
        <v>3.85</v>
      </c>
      <c r="E96" s="7">
        <v>124</v>
      </c>
      <c r="F96" s="14" t="s">
        <v>21</v>
      </c>
      <c r="G96" s="14" t="s">
        <v>24</v>
      </c>
      <c r="H96" s="14" t="s">
        <v>28</v>
      </c>
      <c r="I96" s="14" t="s">
        <v>34</v>
      </c>
      <c r="J96" s="15"/>
    </row>
    <row r="97" spans="2:10" x14ac:dyDescent="0.25">
      <c r="B97" s="5">
        <v>67</v>
      </c>
      <c r="C97" s="6">
        <v>68</v>
      </c>
      <c r="D97" s="5">
        <v>3.91</v>
      </c>
      <c r="E97" s="7">
        <v>147</v>
      </c>
      <c r="F97" s="14" t="s">
        <v>17</v>
      </c>
      <c r="G97" s="14" t="s">
        <v>23</v>
      </c>
      <c r="H97" s="14" t="s">
        <v>26</v>
      </c>
      <c r="I97" s="14" t="s">
        <v>34</v>
      </c>
      <c r="J97" s="15"/>
    </row>
    <row r="98" spans="2:10" x14ac:dyDescent="0.25">
      <c r="B98" s="5">
        <v>36</v>
      </c>
      <c r="C98" s="6">
        <v>49</v>
      </c>
      <c r="D98" s="5">
        <v>3.65</v>
      </c>
      <c r="E98" s="7">
        <v>113</v>
      </c>
      <c r="F98" s="14" t="s">
        <v>20</v>
      </c>
      <c r="G98" s="14" t="s">
        <v>23</v>
      </c>
      <c r="H98" s="14" t="s">
        <v>29</v>
      </c>
      <c r="I98" s="14" t="s">
        <v>32</v>
      </c>
      <c r="J98" s="15"/>
    </row>
    <row r="99" spans="2:10" x14ac:dyDescent="0.25">
      <c r="B99" s="5">
        <v>29</v>
      </c>
      <c r="C99" s="6">
        <v>43</v>
      </c>
      <c r="D99" s="5">
        <v>3.72</v>
      </c>
      <c r="E99" s="7">
        <v>408</v>
      </c>
      <c r="F99" s="14" t="s">
        <v>20</v>
      </c>
      <c r="G99" s="14" t="s">
        <v>22</v>
      </c>
      <c r="H99" s="14" t="s">
        <v>28</v>
      </c>
      <c r="I99" s="14" t="s">
        <v>32</v>
      </c>
      <c r="J99" s="15"/>
    </row>
    <row r="100" spans="2:10" x14ac:dyDescent="0.25">
      <c r="B100" s="5">
        <v>26</v>
      </c>
      <c r="C100" s="6">
        <v>50</v>
      </c>
      <c r="D100" s="5">
        <v>3.79</v>
      </c>
      <c r="E100" s="7">
        <v>256</v>
      </c>
      <c r="F100" s="14" t="s">
        <v>17</v>
      </c>
      <c r="G100" s="14" t="s">
        <v>22</v>
      </c>
      <c r="H100" s="14" t="s">
        <v>26</v>
      </c>
      <c r="I100" s="14" t="s">
        <v>30</v>
      </c>
      <c r="J100" s="15"/>
    </row>
    <row r="101" spans="2:10" x14ac:dyDescent="0.25">
      <c r="B101" s="5">
        <v>51</v>
      </c>
      <c r="C101" s="6">
        <v>51</v>
      </c>
      <c r="D101" s="5">
        <v>3.73</v>
      </c>
      <c r="E101" s="7">
        <v>151</v>
      </c>
      <c r="F101" s="14" t="s">
        <v>17</v>
      </c>
      <c r="G101" s="14" t="s">
        <v>22</v>
      </c>
      <c r="H101" s="14" t="s">
        <v>27</v>
      </c>
      <c r="I101" s="14" t="s">
        <v>34</v>
      </c>
      <c r="J101" s="15"/>
    </row>
    <row r="102" spans="2:10" x14ac:dyDescent="0.25">
      <c r="B102" s="5">
        <v>67</v>
      </c>
      <c r="C102" s="6">
        <v>68</v>
      </c>
      <c r="D102" s="5">
        <v>4.1900000000000004</v>
      </c>
      <c r="E102" s="7">
        <v>187</v>
      </c>
      <c r="F102" s="14" t="s">
        <v>18</v>
      </c>
      <c r="G102" s="14" t="s">
        <v>22</v>
      </c>
      <c r="H102" s="14" t="s">
        <v>28</v>
      </c>
      <c r="I102" s="14" t="s">
        <v>30</v>
      </c>
      <c r="J102" s="15"/>
    </row>
    <row r="103" spans="2:10" x14ac:dyDescent="0.25">
      <c r="B103" s="5">
        <v>49</v>
      </c>
      <c r="C103" s="6">
        <v>50</v>
      </c>
      <c r="D103" s="5">
        <v>3.74</v>
      </c>
      <c r="E103" s="7">
        <v>296</v>
      </c>
      <c r="F103" s="14" t="s">
        <v>20</v>
      </c>
      <c r="G103" s="14" t="s">
        <v>22</v>
      </c>
      <c r="H103" s="14" t="s">
        <v>27</v>
      </c>
      <c r="I103" s="14" t="s">
        <v>30</v>
      </c>
      <c r="J103" s="15"/>
    </row>
    <row r="104" spans="2:10" x14ac:dyDescent="0.25">
      <c r="B104" s="5">
        <v>31</v>
      </c>
      <c r="C104" s="6">
        <v>43</v>
      </c>
      <c r="D104" s="5">
        <v>3.63</v>
      </c>
      <c r="E104" s="7">
        <v>284</v>
      </c>
      <c r="F104" s="14" t="s">
        <v>20</v>
      </c>
      <c r="G104" s="14" t="s">
        <v>23</v>
      </c>
      <c r="H104" s="14" t="s">
        <v>28</v>
      </c>
      <c r="I104" s="14" t="s">
        <v>34</v>
      </c>
      <c r="J104" s="15"/>
    </row>
    <row r="105" spans="2:10" x14ac:dyDescent="0.25">
      <c r="B105" s="5">
        <v>49</v>
      </c>
      <c r="C105" s="6">
        <v>60</v>
      </c>
      <c r="D105" s="5">
        <v>3.7</v>
      </c>
      <c r="E105" s="7">
        <v>190</v>
      </c>
      <c r="F105" s="14" t="s">
        <v>20</v>
      </c>
      <c r="G105" s="14" t="s">
        <v>23</v>
      </c>
      <c r="H105" s="14" t="s">
        <v>29</v>
      </c>
      <c r="I105" s="14" t="s">
        <v>32</v>
      </c>
      <c r="J105" s="15"/>
    </row>
    <row r="106" spans="2:10" x14ac:dyDescent="0.25">
      <c r="B106" s="5">
        <v>28</v>
      </c>
      <c r="C106" s="6">
        <v>63</v>
      </c>
      <c r="D106" s="5">
        <v>3.76</v>
      </c>
      <c r="E106" s="7">
        <v>275</v>
      </c>
      <c r="F106" s="14" t="s">
        <v>20</v>
      </c>
      <c r="G106" s="14" t="s">
        <v>22</v>
      </c>
      <c r="H106" s="14" t="s">
        <v>27</v>
      </c>
      <c r="I106" s="14" t="s">
        <v>34</v>
      </c>
      <c r="J106" s="15"/>
    </row>
    <row r="107" spans="2:10" x14ac:dyDescent="0.25">
      <c r="B107" s="5">
        <v>92</v>
      </c>
      <c r="C107" s="6">
        <v>87</v>
      </c>
      <c r="D107" s="5">
        <v>3.86</v>
      </c>
      <c r="E107" s="7">
        <v>193</v>
      </c>
      <c r="F107" s="14" t="s">
        <v>18</v>
      </c>
      <c r="G107" s="14" t="s">
        <v>22</v>
      </c>
      <c r="H107" s="14" t="s">
        <v>26</v>
      </c>
      <c r="I107" s="14" t="s">
        <v>32</v>
      </c>
      <c r="J107" s="15"/>
    </row>
    <row r="108" spans="2:10" x14ac:dyDescent="0.25">
      <c r="B108" s="5">
        <v>65</v>
      </c>
      <c r="C108" s="6">
        <v>56</v>
      </c>
      <c r="D108" s="5">
        <v>5</v>
      </c>
      <c r="E108" s="7">
        <v>339</v>
      </c>
      <c r="F108" s="14" t="s">
        <v>20</v>
      </c>
      <c r="G108" s="14" t="s">
        <v>23</v>
      </c>
      <c r="H108" s="14" t="s">
        <v>28</v>
      </c>
      <c r="I108" s="14" t="s">
        <v>30</v>
      </c>
      <c r="J108" s="15"/>
    </row>
    <row r="109" spans="2:10" x14ac:dyDescent="0.25">
      <c r="B109" s="5">
        <v>78</v>
      </c>
      <c r="C109" s="6">
        <v>67</v>
      </c>
      <c r="D109" s="5">
        <v>5</v>
      </c>
      <c r="E109" s="7">
        <v>295</v>
      </c>
      <c r="F109" s="14" t="s">
        <v>21</v>
      </c>
      <c r="G109" s="14" t="s">
        <v>22</v>
      </c>
      <c r="H109" s="14" t="s">
        <v>28</v>
      </c>
      <c r="I109" s="14" t="s">
        <v>34</v>
      </c>
      <c r="J109" s="15"/>
    </row>
    <row r="110" spans="2:10" x14ac:dyDescent="0.25">
      <c r="B110" s="5">
        <v>83</v>
      </c>
      <c r="C110" s="6">
        <v>69</v>
      </c>
      <c r="D110" s="5">
        <v>5</v>
      </c>
      <c r="E110" s="7">
        <v>249</v>
      </c>
      <c r="F110" s="14" t="s">
        <v>21</v>
      </c>
      <c r="G110" s="14" t="s">
        <v>22</v>
      </c>
      <c r="H110" s="14" t="s">
        <v>26</v>
      </c>
      <c r="I110" s="14" t="s">
        <v>34</v>
      </c>
      <c r="J110" s="15"/>
    </row>
    <row r="111" spans="2:10" x14ac:dyDescent="0.25">
      <c r="B111" s="5">
        <v>66</v>
      </c>
      <c r="C111" s="6">
        <v>73</v>
      </c>
      <c r="D111" s="5">
        <v>3.74</v>
      </c>
      <c r="E111" s="7">
        <v>197</v>
      </c>
      <c r="F111" s="14" t="s">
        <v>17</v>
      </c>
      <c r="G111" s="14" t="s">
        <v>22</v>
      </c>
      <c r="H111" s="14" t="s">
        <v>29</v>
      </c>
      <c r="I111" s="14" t="s">
        <v>34</v>
      </c>
      <c r="J111" s="15"/>
    </row>
    <row r="112" spans="2:10" x14ac:dyDescent="0.25">
      <c r="B112" s="5">
        <v>78</v>
      </c>
      <c r="C112" s="6">
        <v>81</v>
      </c>
      <c r="D112" s="5">
        <v>3.8</v>
      </c>
      <c r="E112" s="7">
        <v>135</v>
      </c>
      <c r="F112" s="14" t="s">
        <v>17</v>
      </c>
      <c r="G112" s="14" t="s">
        <v>22</v>
      </c>
      <c r="H112" s="14" t="s">
        <v>29</v>
      </c>
      <c r="I112" s="14" t="s">
        <v>34</v>
      </c>
      <c r="J112" s="15"/>
    </row>
    <row r="113" spans="2:10" x14ac:dyDescent="0.25">
      <c r="B113" s="5">
        <v>92</v>
      </c>
      <c r="C113" s="6">
        <v>80</v>
      </c>
      <c r="D113" s="5">
        <v>5</v>
      </c>
      <c r="E113" s="7">
        <v>105</v>
      </c>
      <c r="F113" s="14" t="s">
        <v>20</v>
      </c>
      <c r="G113" s="14" t="s">
        <v>23</v>
      </c>
      <c r="H113" s="14" t="s">
        <v>28</v>
      </c>
      <c r="I113" s="14" t="s">
        <v>32</v>
      </c>
      <c r="J113" s="15"/>
    </row>
    <row r="114" spans="2:10" x14ac:dyDescent="0.25">
      <c r="B114" s="5">
        <v>34</v>
      </c>
      <c r="C114" s="6">
        <v>68</v>
      </c>
      <c r="D114" s="5">
        <v>3.65</v>
      </c>
      <c r="E114" s="7">
        <v>300</v>
      </c>
      <c r="F114" s="14" t="s">
        <v>19</v>
      </c>
      <c r="G114" s="14" t="s">
        <v>22</v>
      </c>
      <c r="H114" s="14" t="s">
        <v>29</v>
      </c>
      <c r="I114" s="14" t="s">
        <v>30</v>
      </c>
      <c r="J114" s="15"/>
    </row>
    <row r="115" spans="2:10" x14ac:dyDescent="0.25">
      <c r="B115" s="5">
        <v>60</v>
      </c>
      <c r="C115" s="6">
        <v>60</v>
      </c>
      <c r="D115" s="5">
        <v>5</v>
      </c>
      <c r="E115" s="7">
        <v>254</v>
      </c>
      <c r="F115" s="14" t="s">
        <v>18</v>
      </c>
      <c r="G115" s="14" t="s">
        <v>23</v>
      </c>
      <c r="H115" s="14" t="s">
        <v>29</v>
      </c>
      <c r="I115" s="14" t="s">
        <v>30</v>
      </c>
      <c r="J115" s="15"/>
    </row>
    <row r="116" spans="2:10" x14ac:dyDescent="0.25">
      <c r="B116" s="5">
        <v>94</v>
      </c>
      <c r="C116" s="6">
        <v>64</v>
      </c>
      <c r="D116" s="5">
        <v>4.0599999999999996</v>
      </c>
      <c r="E116" s="7">
        <v>139</v>
      </c>
      <c r="F116" s="14" t="s">
        <v>18</v>
      </c>
      <c r="G116" s="14" t="s">
        <v>23</v>
      </c>
      <c r="H116" s="14" t="s">
        <v>27</v>
      </c>
      <c r="I116" s="14" t="s">
        <v>34</v>
      </c>
      <c r="J116" s="15"/>
    </row>
    <row r="117" spans="2:10" x14ac:dyDescent="0.25">
      <c r="B117" s="5">
        <v>45</v>
      </c>
      <c r="C117" s="6">
        <v>51</v>
      </c>
      <c r="D117" s="5">
        <v>3.89</v>
      </c>
      <c r="E117" s="7">
        <v>188</v>
      </c>
      <c r="F117" s="14" t="s">
        <v>19</v>
      </c>
      <c r="G117" s="14" t="s">
        <v>22</v>
      </c>
      <c r="H117" s="14" t="s">
        <v>26</v>
      </c>
      <c r="I117" s="14" t="s">
        <v>30</v>
      </c>
      <c r="J117" s="15"/>
    </row>
    <row r="118" spans="2:10" x14ac:dyDescent="0.25">
      <c r="B118" s="5">
        <v>82</v>
      </c>
      <c r="C118" s="6">
        <v>78</v>
      </c>
      <c r="D118" s="5">
        <v>5</v>
      </c>
      <c r="E118" s="7">
        <v>407</v>
      </c>
      <c r="F118" s="14" t="s">
        <v>21</v>
      </c>
      <c r="G118" s="14" t="s">
        <v>23</v>
      </c>
      <c r="H118" s="14" t="s">
        <v>29</v>
      </c>
      <c r="I118" s="14" t="s">
        <v>32</v>
      </c>
      <c r="J118" s="15"/>
    </row>
    <row r="119" spans="2:10" x14ac:dyDescent="0.25">
      <c r="B119" s="5">
        <v>33</v>
      </c>
      <c r="C119" s="6">
        <v>43</v>
      </c>
      <c r="D119" s="5">
        <v>4.3099999999999996</v>
      </c>
      <c r="E119" s="7">
        <v>297</v>
      </c>
      <c r="F119" s="14" t="s">
        <v>17</v>
      </c>
      <c r="G119" s="14" t="s">
        <v>23</v>
      </c>
      <c r="H119" s="14" t="s">
        <v>28</v>
      </c>
      <c r="I119" s="14" t="s">
        <v>30</v>
      </c>
      <c r="J119" s="15"/>
    </row>
    <row r="120" spans="2:10" x14ac:dyDescent="0.25">
      <c r="B120" s="5">
        <v>48</v>
      </c>
      <c r="C120" s="6">
        <v>61</v>
      </c>
      <c r="D120" s="5">
        <v>3.78</v>
      </c>
      <c r="E120" s="7">
        <v>123</v>
      </c>
      <c r="F120" s="14" t="s">
        <v>21</v>
      </c>
      <c r="G120" s="14" t="s">
        <v>22</v>
      </c>
      <c r="H120" s="14" t="s">
        <v>29</v>
      </c>
      <c r="I120" s="14" t="s">
        <v>30</v>
      </c>
      <c r="J120" s="15"/>
    </row>
    <row r="121" spans="2:10" x14ac:dyDescent="0.25">
      <c r="B121" s="5">
        <v>44</v>
      </c>
      <c r="C121" s="6">
        <v>55</v>
      </c>
      <c r="D121" s="5">
        <v>3.93</v>
      </c>
      <c r="E121" s="7">
        <v>473</v>
      </c>
      <c r="F121" s="14" t="s">
        <v>17</v>
      </c>
      <c r="G121" s="14" t="s">
        <v>23</v>
      </c>
      <c r="H121" s="14" t="s">
        <v>25</v>
      </c>
      <c r="I121" s="14" t="s">
        <v>34</v>
      </c>
      <c r="J121" s="15"/>
    </row>
    <row r="122" spans="2:10" x14ac:dyDescent="0.25">
      <c r="B122" s="5">
        <v>49</v>
      </c>
      <c r="C122" s="6">
        <v>59</v>
      </c>
      <c r="D122" s="5">
        <v>3.75</v>
      </c>
      <c r="E122" s="7">
        <v>256</v>
      </c>
      <c r="F122" s="14" t="s">
        <v>18</v>
      </c>
      <c r="G122" s="14" t="s">
        <v>22</v>
      </c>
      <c r="H122" s="14" t="s">
        <v>29</v>
      </c>
      <c r="I122" s="14" t="s">
        <v>34</v>
      </c>
      <c r="J122" s="15"/>
    </row>
    <row r="123" spans="2:10" x14ac:dyDescent="0.25">
      <c r="B123" s="5">
        <v>81</v>
      </c>
      <c r="C123" s="6">
        <v>88</v>
      </c>
      <c r="D123" s="5">
        <v>3.97</v>
      </c>
      <c r="E123" s="7">
        <v>126</v>
      </c>
      <c r="F123" s="14" t="s">
        <v>21</v>
      </c>
      <c r="G123" s="14" t="s">
        <v>24</v>
      </c>
      <c r="H123" s="14" t="s">
        <v>26</v>
      </c>
      <c r="I123" s="14" t="s">
        <v>30</v>
      </c>
      <c r="J123" s="15"/>
    </row>
    <row r="124" spans="2:10" x14ac:dyDescent="0.25">
      <c r="B124" s="5">
        <v>83</v>
      </c>
      <c r="C124" s="6">
        <v>92</v>
      </c>
      <c r="D124" s="5">
        <v>3.84</v>
      </c>
      <c r="E124" s="7">
        <v>208</v>
      </c>
      <c r="F124" s="14" t="s">
        <v>18</v>
      </c>
      <c r="G124" s="14" t="s">
        <v>22</v>
      </c>
      <c r="H124" s="14" t="s">
        <v>25</v>
      </c>
      <c r="I124" s="14" t="s">
        <v>31</v>
      </c>
      <c r="J124" s="15"/>
    </row>
    <row r="125" spans="2:10" x14ac:dyDescent="0.25">
      <c r="B125" s="5">
        <v>52</v>
      </c>
      <c r="C125" s="6">
        <v>48</v>
      </c>
      <c r="D125" s="5">
        <v>3.88</v>
      </c>
      <c r="E125" s="7">
        <v>544</v>
      </c>
      <c r="F125" s="14" t="s">
        <v>19</v>
      </c>
      <c r="G125" s="14" t="s">
        <v>22</v>
      </c>
      <c r="H125" s="14" t="s">
        <v>29</v>
      </c>
      <c r="I125" s="14" t="s">
        <v>30</v>
      </c>
      <c r="J125" s="15"/>
    </row>
    <row r="126" spans="2:10" x14ac:dyDescent="0.25">
      <c r="B126" s="5">
        <v>43</v>
      </c>
      <c r="C126" s="6">
        <v>42</v>
      </c>
      <c r="D126" s="5">
        <v>3.71</v>
      </c>
      <c r="E126" s="7">
        <v>184</v>
      </c>
      <c r="F126" s="14" t="s">
        <v>17</v>
      </c>
      <c r="G126" s="14" t="s">
        <v>22</v>
      </c>
      <c r="H126" s="14" t="s">
        <v>25</v>
      </c>
      <c r="I126" s="14" t="s">
        <v>32</v>
      </c>
      <c r="J126" s="15"/>
    </row>
    <row r="127" spans="2:10" x14ac:dyDescent="0.25">
      <c r="B127" s="5">
        <v>48</v>
      </c>
      <c r="C127" s="6">
        <v>62</v>
      </c>
      <c r="D127" s="5">
        <v>3.74</v>
      </c>
      <c r="E127" s="7">
        <v>156</v>
      </c>
      <c r="F127" s="14" t="s">
        <v>17</v>
      </c>
      <c r="G127" s="14" t="s">
        <v>22</v>
      </c>
      <c r="H127" s="14" t="s">
        <v>28</v>
      </c>
      <c r="I127" s="14" t="s">
        <v>31</v>
      </c>
      <c r="J127" s="15"/>
    </row>
    <row r="128" spans="2:10" x14ac:dyDescent="0.25">
      <c r="B128" s="5">
        <v>64</v>
      </c>
      <c r="C128" s="6">
        <v>70</v>
      </c>
      <c r="D128" s="5">
        <v>3.82</v>
      </c>
      <c r="E128" s="7">
        <v>136</v>
      </c>
      <c r="F128" s="14" t="s">
        <v>17</v>
      </c>
      <c r="G128" s="14" t="s">
        <v>22</v>
      </c>
      <c r="H128" s="14" t="s">
        <v>27</v>
      </c>
      <c r="I128" s="14" t="s">
        <v>30</v>
      </c>
      <c r="J128" s="15"/>
    </row>
    <row r="129" spans="2:10" x14ac:dyDescent="0.25">
      <c r="B129" s="5">
        <v>59</v>
      </c>
      <c r="C129" s="6">
        <v>41</v>
      </c>
      <c r="D129" s="5">
        <v>4.3099999999999996</v>
      </c>
      <c r="E129" s="7">
        <v>549</v>
      </c>
      <c r="F129" s="14" t="s">
        <v>17</v>
      </c>
      <c r="G129" s="14" t="s">
        <v>22</v>
      </c>
      <c r="H129" s="14" t="s">
        <v>25</v>
      </c>
      <c r="I129" s="14" t="s">
        <v>34</v>
      </c>
      <c r="J129" s="15"/>
    </row>
    <row r="130" spans="2:10" x14ac:dyDescent="0.25">
      <c r="B130" s="5">
        <v>43</v>
      </c>
      <c r="C130" s="6">
        <v>61</v>
      </c>
      <c r="D130" s="5">
        <v>5</v>
      </c>
      <c r="E130" s="7">
        <v>164</v>
      </c>
      <c r="F130" s="14" t="s">
        <v>17</v>
      </c>
      <c r="G130" s="14" t="s">
        <v>22</v>
      </c>
      <c r="H130" s="14" t="s">
        <v>25</v>
      </c>
      <c r="I130" s="14" t="s">
        <v>32</v>
      </c>
      <c r="J130" s="15"/>
    </row>
    <row r="131" spans="2:10" x14ac:dyDescent="0.25">
      <c r="B131" s="5">
        <v>64</v>
      </c>
      <c r="C131" s="6">
        <v>72</v>
      </c>
      <c r="D131" s="5">
        <v>3.71</v>
      </c>
      <c r="E131" s="7">
        <v>136</v>
      </c>
      <c r="F131" s="14" t="s">
        <v>19</v>
      </c>
      <c r="G131" s="14" t="s">
        <v>23</v>
      </c>
      <c r="H131" s="14" t="s">
        <v>28</v>
      </c>
      <c r="I131" s="14" t="s">
        <v>30</v>
      </c>
      <c r="J131" s="15"/>
    </row>
    <row r="132" spans="2:10" x14ac:dyDescent="0.25">
      <c r="B132" s="5">
        <v>44</v>
      </c>
      <c r="C132" s="6">
        <v>43</v>
      </c>
      <c r="D132" s="5">
        <v>5</v>
      </c>
      <c r="E132" s="7">
        <v>333</v>
      </c>
      <c r="F132" s="14" t="s">
        <v>20</v>
      </c>
      <c r="G132" s="14" t="s">
        <v>23</v>
      </c>
      <c r="H132" s="14" t="s">
        <v>29</v>
      </c>
      <c r="I132" s="14" t="s">
        <v>30</v>
      </c>
      <c r="J132" s="15"/>
    </row>
    <row r="133" spans="2:10" x14ac:dyDescent="0.25">
      <c r="B133" s="5">
        <v>99</v>
      </c>
      <c r="C133" s="6">
        <v>100</v>
      </c>
      <c r="D133" s="5">
        <v>4.79</v>
      </c>
      <c r="E133" s="7">
        <v>307</v>
      </c>
      <c r="F133" s="14" t="s">
        <v>20</v>
      </c>
      <c r="G133" s="14" t="s">
        <v>22</v>
      </c>
      <c r="H133" s="14" t="s">
        <v>28</v>
      </c>
      <c r="I133" s="14" t="s">
        <v>34</v>
      </c>
      <c r="J133" s="15"/>
    </row>
    <row r="134" spans="2:10" x14ac:dyDescent="0.25">
      <c r="B134" s="5">
        <v>51</v>
      </c>
      <c r="C134" s="6">
        <v>52</v>
      </c>
      <c r="D134" s="5">
        <v>3.83</v>
      </c>
      <c r="E134" s="7">
        <v>249</v>
      </c>
      <c r="F134" s="14" t="s">
        <v>18</v>
      </c>
      <c r="G134" s="14" t="s">
        <v>22</v>
      </c>
      <c r="H134" s="14" t="s">
        <v>25</v>
      </c>
      <c r="I134" s="14" t="s">
        <v>34</v>
      </c>
      <c r="J134" s="15"/>
    </row>
    <row r="135" spans="2:10" x14ac:dyDescent="0.25">
      <c r="B135" s="5">
        <v>66</v>
      </c>
      <c r="C135" s="6">
        <v>59</v>
      </c>
      <c r="D135" s="5">
        <v>4.3499999999999996</v>
      </c>
      <c r="E135" s="7">
        <v>386</v>
      </c>
      <c r="F135" s="14" t="s">
        <v>21</v>
      </c>
      <c r="G135" s="14" t="s">
        <v>23</v>
      </c>
      <c r="H135" s="14" t="s">
        <v>26</v>
      </c>
      <c r="I135" s="14" t="s">
        <v>34</v>
      </c>
      <c r="J135" s="15"/>
    </row>
    <row r="136" spans="2:10" x14ac:dyDescent="0.25">
      <c r="B136" s="5">
        <v>76</v>
      </c>
      <c r="C136" s="6">
        <v>64</v>
      </c>
      <c r="D136" s="5">
        <v>3.9</v>
      </c>
      <c r="E136" s="7">
        <v>169</v>
      </c>
      <c r="F136" s="14" t="s">
        <v>17</v>
      </c>
      <c r="G136" s="14" t="s">
        <v>23</v>
      </c>
      <c r="H136" s="14" t="s">
        <v>29</v>
      </c>
      <c r="I136" s="14" t="s">
        <v>34</v>
      </c>
      <c r="J136" s="15"/>
    </row>
    <row r="137" spans="2:10" x14ac:dyDescent="0.25">
      <c r="B137" s="5">
        <v>65</v>
      </c>
      <c r="C137" s="6">
        <v>51</v>
      </c>
      <c r="D137" s="5">
        <v>3.73</v>
      </c>
      <c r="E137" s="7">
        <v>176</v>
      </c>
      <c r="F137" s="14" t="s">
        <v>17</v>
      </c>
      <c r="G137" s="14" t="s">
        <v>22</v>
      </c>
      <c r="H137" s="14" t="s">
        <v>29</v>
      </c>
      <c r="I137" s="14" t="s">
        <v>30</v>
      </c>
      <c r="J137" s="15"/>
    </row>
    <row r="138" spans="2:10" x14ac:dyDescent="0.25">
      <c r="B138" s="5">
        <v>91</v>
      </c>
      <c r="C138" s="6">
        <v>71</v>
      </c>
      <c r="D138" s="5">
        <v>3.84</v>
      </c>
      <c r="E138" s="7">
        <v>151</v>
      </c>
      <c r="F138" s="14" t="s">
        <v>17</v>
      </c>
      <c r="G138" s="14" t="s">
        <v>23</v>
      </c>
      <c r="H138" s="14" t="s">
        <v>27</v>
      </c>
      <c r="I138" s="14" t="s">
        <v>31</v>
      </c>
      <c r="J138" s="15"/>
    </row>
    <row r="139" spans="2:10" x14ac:dyDescent="0.25">
      <c r="B139" s="5">
        <v>67</v>
      </c>
      <c r="C139" s="6">
        <v>72</v>
      </c>
      <c r="D139" s="5">
        <v>3.95</v>
      </c>
      <c r="E139" s="7">
        <v>115</v>
      </c>
      <c r="F139" s="14" t="s">
        <v>19</v>
      </c>
      <c r="G139" s="14" t="s">
        <v>22</v>
      </c>
      <c r="H139" s="14" t="s">
        <v>26</v>
      </c>
      <c r="I139" s="14" t="s">
        <v>34</v>
      </c>
      <c r="J139" s="15"/>
    </row>
    <row r="140" spans="2:10" x14ac:dyDescent="0.25">
      <c r="B140" s="5">
        <v>78</v>
      </c>
      <c r="C140" s="6">
        <v>65</v>
      </c>
      <c r="D140" s="5">
        <v>5</v>
      </c>
      <c r="E140" s="7">
        <v>189</v>
      </c>
      <c r="F140" s="14" t="s">
        <v>21</v>
      </c>
      <c r="G140" s="14" t="s">
        <v>24</v>
      </c>
      <c r="H140" s="14" t="s">
        <v>29</v>
      </c>
      <c r="I140" s="14" t="s">
        <v>30</v>
      </c>
      <c r="J140" s="15"/>
    </row>
    <row r="141" spans="2:10" x14ac:dyDescent="0.25">
      <c r="B141" s="5">
        <v>75</v>
      </c>
      <c r="C141" s="6">
        <v>64</v>
      </c>
      <c r="D141" s="5">
        <v>4.1900000000000004</v>
      </c>
      <c r="E141" s="7">
        <v>358</v>
      </c>
      <c r="F141" s="14" t="s">
        <v>20</v>
      </c>
      <c r="G141" s="14" t="s">
        <v>22</v>
      </c>
      <c r="H141" s="14" t="s">
        <v>27</v>
      </c>
      <c r="I141" s="14" t="s">
        <v>34</v>
      </c>
      <c r="J141" s="15"/>
    </row>
    <row r="142" spans="2:10" x14ac:dyDescent="0.25">
      <c r="B142" s="5">
        <v>31</v>
      </c>
      <c r="C142" s="6">
        <v>52</v>
      </c>
      <c r="D142" s="5">
        <v>3.98</v>
      </c>
      <c r="E142" s="7">
        <v>292</v>
      </c>
      <c r="F142" s="14" t="s">
        <v>17</v>
      </c>
      <c r="G142" s="14" t="s">
        <v>23</v>
      </c>
      <c r="H142" s="14" t="s">
        <v>26</v>
      </c>
      <c r="I142" s="14" t="s">
        <v>34</v>
      </c>
      <c r="J142" s="15"/>
    </row>
    <row r="143" spans="2:10" x14ac:dyDescent="0.25">
      <c r="B143" s="5">
        <v>79</v>
      </c>
      <c r="C143" s="6">
        <v>69</v>
      </c>
      <c r="D143" s="5">
        <v>4.43</v>
      </c>
      <c r="E143" s="7">
        <v>116</v>
      </c>
      <c r="F143" s="14" t="s">
        <v>21</v>
      </c>
      <c r="G143" s="14" t="s">
        <v>23</v>
      </c>
      <c r="H143" s="14" t="s">
        <v>29</v>
      </c>
      <c r="I143" s="14" t="s">
        <v>34</v>
      </c>
      <c r="J143" s="15"/>
    </row>
    <row r="144" spans="2:10" x14ac:dyDescent="0.25">
      <c r="B144" s="5">
        <v>27</v>
      </c>
      <c r="C144" s="6">
        <v>54</v>
      </c>
      <c r="D144" s="5">
        <v>3.6</v>
      </c>
      <c r="E144" s="7">
        <v>101</v>
      </c>
      <c r="F144" s="14" t="s">
        <v>17</v>
      </c>
      <c r="G144" s="14" t="s">
        <v>22</v>
      </c>
      <c r="H144" s="14" t="s">
        <v>28</v>
      </c>
      <c r="I144" s="14" t="s">
        <v>30</v>
      </c>
      <c r="J144" s="15"/>
    </row>
    <row r="145" spans="2:10" x14ac:dyDescent="0.25">
      <c r="B145" s="5">
        <v>61</v>
      </c>
      <c r="C145" s="6">
        <v>81</v>
      </c>
      <c r="D145" s="5">
        <v>3.82</v>
      </c>
      <c r="E145" s="7">
        <v>184</v>
      </c>
      <c r="F145" s="14" t="s">
        <v>17</v>
      </c>
      <c r="G145" s="14" t="s">
        <v>22</v>
      </c>
      <c r="H145" s="14" t="s">
        <v>26</v>
      </c>
      <c r="I145" s="14" t="s">
        <v>34</v>
      </c>
      <c r="J145" s="15"/>
    </row>
    <row r="146" spans="2:10" x14ac:dyDescent="0.25">
      <c r="B146" s="5">
        <v>44</v>
      </c>
      <c r="C146" s="6">
        <v>61</v>
      </c>
      <c r="D146" s="5">
        <v>4.3099999999999996</v>
      </c>
      <c r="E146" s="7">
        <v>117</v>
      </c>
      <c r="F146" s="14" t="s">
        <v>17</v>
      </c>
      <c r="G146" s="14" t="s">
        <v>22</v>
      </c>
      <c r="H146" s="14" t="s">
        <v>29</v>
      </c>
      <c r="I146" s="14" t="s">
        <v>34</v>
      </c>
      <c r="J146" s="15"/>
    </row>
    <row r="147" spans="2:10" x14ac:dyDescent="0.25">
      <c r="B147" s="5">
        <v>60</v>
      </c>
      <c r="C147" s="6">
        <v>54</v>
      </c>
      <c r="D147" s="5">
        <v>5</v>
      </c>
      <c r="E147" s="7">
        <v>105</v>
      </c>
      <c r="F147" s="14" t="s">
        <v>17</v>
      </c>
      <c r="G147" s="14" t="s">
        <v>22</v>
      </c>
      <c r="H147" s="14" t="s">
        <v>25</v>
      </c>
      <c r="I147" s="14" t="s">
        <v>31</v>
      </c>
      <c r="J147" s="15"/>
    </row>
    <row r="148" spans="2:10" x14ac:dyDescent="0.25">
      <c r="B148" s="5">
        <v>93</v>
      </c>
      <c r="C148" s="6">
        <v>76</v>
      </c>
      <c r="D148" s="5">
        <v>3.96</v>
      </c>
      <c r="E148" s="7">
        <v>204</v>
      </c>
      <c r="F148" s="14" t="s">
        <v>20</v>
      </c>
      <c r="G148" s="14" t="s">
        <v>22</v>
      </c>
      <c r="H148" s="14" t="s">
        <v>28</v>
      </c>
      <c r="I148" s="14" t="s">
        <v>34</v>
      </c>
      <c r="J148" s="15"/>
    </row>
    <row r="149" spans="2:10" x14ac:dyDescent="0.25">
      <c r="B149" s="5">
        <v>77</v>
      </c>
      <c r="C149" s="6">
        <v>77</v>
      </c>
      <c r="D149" s="5">
        <v>3.86</v>
      </c>
      <c r="E149" s="7">
        <v>157</v>
      </c>
      <c r="F149" s="14" t="s">
        <v>17</v>
      </c>
      <c r="G149" s="14" t="s">
        <v>23</v>
      </c>
      <c r="H149" s="14" t="s">
        <v>29</v>
      </c>
      <c r="I149" s="14" t="s">
        <v>34</v>
      </c>
      <c r="J149" s="15"/>
    </row>
    <row r="150" spans="2:10" x14ac:dyDescent="0.25">
      <c r="B150" s="5">
        <v>96</v>
      </c>
      <c r="C150" s="6">
        <v>69</v>
      </c>
      <c r="D150" s="5">
        <v>4.6100000000000003</v>
      </c>
      <c r="E150" s="7">
        <v>164</v>
      </c>
      <c r="F150" s="14" t="s">
        <v>20</v>
      </c>
      <c r="G150" s="14" t="s">
        <v>22</v>
      </c>
      <c r="H150" s="14" t="s">
        <v>29</v>
      </c>
      <c r="I150" s="14" t="s">
        <v>31</v>
      </c>
      <c r="J150" s="15"/>
    </row>
    <row r="151" spans="2:10" x14ac:dyDescent="0.25">
      <c r="B151" s="5">
        <v>61</v>
      </c>
      <c r="C151" s="6">
        <v>66</v>
      </c>
      <c r="D151" s="5">
        <v>5</v>
      </c>
      <c r="E151" s="7">
        <v>132</v>
      </c>
      <c r="F151" s="14" t="s">
        <v>20</v>
      </c>
      <c r="G151" s="14" t="s">
        <v>23</v>
      </c>
      <c r="H151" s="14" t="s">
        <v>25</v>
      </c>
      <c r="I151" s="14" t="s">
        <v>33</v>
      </c>
      <c r="J151" s="15"/>
    </row>
    <row r="152" spans="2:10" x14ac:dyDescent="0.25">
      <c r="B152" s="5">
        <v>28</v>
      </c>
      <c r="C152" s="6">
        <v>52</v>
      </c>
      <c r="D152" s="5">
        <v>3.61</v>
      </c>
      <c r="E152" s="7">
        <v>140</v>
      </c>
      <c r="F152" s="14" t="s">
        <v>21</v>
      </c>
      <c r="G152" s="14" t="s">
        <v>23</v>
      </c>
      <c r="H152" s="14" t="s">
        <v>29</v>
      </c>
      <c r="I152" s="14" t="s">
        <v>34</v>
      </c>
      <c r="J152" s="15"/>
    </row>
    <row r="153" spans="2:10" x14ac:dyDescent="0.25">
      <c r="B153" s="5">
        <v>83</v>
      </c>
      <c r="C153" s="6">
        <v>69</v>
      </c>
      <c r="D153" s="5">
        <v>4.5199999999999996</v>
      </c>
      <c r="E153" s="7">
        <v>552</v>
      </c>
      <c r="F153" s="14" t="s">
        <v>20</v>
      </c>
      <c r="G153" s="14" t="s">
        <v>24</v>
      </c>
      <c r="H153" s="14" t="s">
        <v>29</v>
      </c>
      <c r="I153" s="14" t="s">
        <v>34</v>
      </c>
      <c r="J153" s="15"/>
    </row>
    <row r="154" spans="2:10" x14ac:dyDescent="0.25">
      <c r="B154" s="5">
        <v>62</v>
      </c>
      <c r="C154" s="6">
        <v>68</v>
      </c>
      <c r="D154" s="5">
        <v>3.74</v>
      </c>
      <c r="E154" s="7">
        <v>158</v>
      </c>
      <c r="F154" s="14" t="s">
        <v>20</v>
      </c>
      <c r="G154" s="14" t="s">
        <v>22</v>
      </c>
      <c r="H154" s="14" t="s">
        <v>29</v>
      </c>
      <c r="I154" s="14" t="s">
        <v>34</v>
      </c>
      <c r="J154" s="15"/>
    </row>
    <row r="155" spans="2:10" x14ac:dyDescent="0.25">
      <c r="B155" s="5">
        <v>97</v>
      </c>
      <c r="C155" s="6">
        <v>83</v>
      </c>
      <c r="D155" s="5">
        <v>3.85</v>
      </c>
      <c r="E155" s="7">
        <v>114</v>
      </c>
      <c r="F155" s="14" t="s">
        <v>20</v>
      </c>
      <c r="G155" s="14" t="s">
        <v>24</v>
      </c>
      <c r="H155" s="14" t="s">
        <v>27</v>
      </c>
      <c r="I155" s="14" t="s">
        <v>30</v>
      </c>
      <c r="J155" s="15"/>
    </row>
    <row r="156" spans="2:10" x14ac:dyDescent="0.25">
      <c r="B156" s="5">
        <v>66</v>
      </c>
      <c r="C156" s="6">
        <v>78</v>
      </c>
      <c r="D156" s="5">
        <v>4.55</v>
      </c>
      <c r="E156" s="7">
        <v>269</v>
      </c>
      <c r="F156" s="14" t="s">
        <v>17</v>
      </c>
      <c r="G156" s="14" t="s">
        <v>22</v>
      </c>
      <c r="H156" s="14" t="s">
        <v>28</v>
      </c>
      <c r="I156" s="14" t="s">
        <v>34</v>
      </c>
      <c r="J156" s="15"/>
    </row>
    <row r="157" spans="2:10" x14ac:dyDescent="0.25">
      <c r="B157" s="5">
        <v>61</v>
      </c>
      <c r="C157" s="6">
        <v>72</v>
      </c>
      <c r="D157" s="5">
        <v>3.86</v>
      </c>
      <c r="E157" s="7">
        <v>243</v>
      </c>
      <c r="F157" s="14" t="s">
        <v>17</v>
      </c>
      <c r="G157" s="14" t="s">
        <v>22</v>
      </c>
      <c r="H157" s="14" t="s">
        <v>29</v>
      </c>
      <c r="I157" s="14" t="s">
        <v>30</v>
      </c>
      <c r="J157" s="15"/>
    </row>
    <row r="158" spans="2:10" x14ac:dyDescent="0.25">
      <c r="B158" s="5">
        <v>49</v>
      </c>
      <c r="C158" s="6">
        <v>71</v>
      </c>
      <c r="D158" s="5">
        <v>4</v>
      </c>
      <c r="E158" s="7">
        <v>188</v>
      </c>
      <c r="F158" s="14" t="s">
        <v>17</v>
      </c>
      <c r="G158" s="14" t="s">
        <v>23</v>
      </c>
      <c r="H158" s="14" t="s">
        <v>26</v>
      </c>
      <c r="I158" s="14" t="s">
        <v>34</v>
      </c>
      <c r="J158" s="15"/>
    </row>
    <row r="159" spans="2:10" x14ac:dyDescent="0.25">
      <c r="B159" s="5">
        <v>97</v>
      </c>
      <c r="C159" s="6">
        <v>84</v>
      </c>
      <c r="D159" s="5">
        <v>3.98</v>
      </c>
      <c r="E159" s="7">
        <v>391</v>
      </c>
      <c r="F159" s="14" t="s">
        <v>21</v>
      </c>
      <c r="G159" s="14" t="s">
        <v>23</v>
      </c>
      <c r="H159" s="14" t="s">
        <v>29</v>
      </c>
      <c r="I159" s="14" t="s">
        <v>34</v>
      </c>
      <c r="J159" s="15"/>
    </row>
    <row r="160" spans="2:10" x14ac:dyDescent="0.25">
      <c r="B160" s="5">
        <v>66</v>
      </c>
      <c r="C160" s="6">
        <v>61</v>
      </c>
      <c r="D160" s="5">
        <v>4.43</v>
      </c>
      <c r="E160" s="7">
        <v>122</v>
      </c>
      <c r="F160" s="14" t="s">
        <v>21</v>
      </c>
      <c r="G160" s="14" t="s">
        <v>22</v>
      </c>
      <c r="H160" s="14" t="s">
        <v>29</v>
      </c>
      <c r="I160" s="14" t="s">
        <v>34</v>
      </c>
      <c r="J160" s="15"/>
    </row>
    <row r="161" spans="2:10" x14ac:dyDescent="0.25">
      <c r="B161" s="5">
        <v>99</v>
      </c>
      <c r="C161" s="6">
        <v>79</v>
      </c>
      <c r="D161" s="5">
        <v>3.96</v>
      </c>
      <c r="E161" s="7">
        <v>161</v>
      </c>
      <c r="F161" s="14" t="s">
        <v>17</v>
      </c>
      <c r="G161" s="14" t="s">
        <v>22</v>
      </c>
      <c r="H161" s="14" t="s">
        <v>29</v>
      </c>
      <c r="I161" s="14" t="s">
        <v>34</v>
      </c>
      <c r="J161" s="15"/>
    </row>
    <row r="162" spans="2:10" x14ac:dyDescent="0.25">
      <c r="B162" s="5">
        <v>63</v>
      </c>
      <c r="C162" s="6">
        <v>65</v>
      </c>
      <c r="D162" s="5">
        <v>3.78</v>
      </c>
      <c r="E162" s="7">
        <v>121</v>
      </c>
      <c r="F162" s="14" t="s">
        <v>18</v>
      </c>
      <c r="G162" s="14" t="s">
        <v>24</v>
      </c>
      <c r="H162" s="14" t="s">
        <v>26</v>
      </c>
      <c r="I162" s="14" t="s">
        <v>34</v>
      </c>
      <c r="J162" s="15"/>
    </row>
    <row r="163" spans="2:10" x14ac:dyDescent="0.25">
      <c r="B163" s="5">
        <v>65</v>
      </c>
      <c r="C163" s="6">
        <v>68</v>
      </c>
      <c r="D163" s="5">
        <v>3.77</v>
      </c>
      <c r="E163" s="7">
        <v>383</v>
      </c>
      <c r="F163" s="14" t="s">
        <v>19</v>
      </c>
      <c r="G163" s="14" t="s">
        <v>22</v>
      </c>
      <c r="H163" s="14" t="s">
        <v>28</v>
      </c>
      <c r="I163" s="14" t="s">
        <v>31</v>
      </c>
      <c r="J163" s="15"/>
    </row>
    <row r="164" spans="2:10" x14ac:dyDescent="0.25">
      <c r="B164" s="5">
        <v>44</v>
      </c>
      <c r="C164" s="6">
        <v>64</v>
      </c>
      <c r="D164" s="5">
        <v>3.95</v>
      </c>
      <c r="E164" s="7">
        <v>283</v>
      </c>
      <c r="F164" s="14" t="s">
        <v>17</v>
      </c>
      <c r="G164" s="14" t="s">
        <v>23</v>
      </c>
      <c r="H164" s="14" t="s">
        <v>28</v>
      </c>
      <c r="I164" s="14" t="s">
        <v>30</v>
      </c>
      <c r="J164" s="15"/>
    </row>
    <row r="165" spans="2:10" x14ac:dyDescent="0.25">
      <c r="B165" s="5">
        <v>45</v>
      </c>
      <c r="C165" s="6">
        <v>56</v>
      </c>
      <c r="D165" s="5">
        <v>3.75</v>
      </c>
      <c r="E165" s="7">
        <v>195</v>
      </c>
      <c r="F165" s="14" t="s">
        <v>18</v>
      </c>
      <c r="G165" s="14" t="s">
        <v>23</v>
      </c>
      <c r="H165" s="14" t="s">
        <v>29</v>
      </c>
      <c r="I165" s="14" t="s">
        <v>33</v>
      </c>
      <c r="J165" s="15"/>
    </row>
    <row r="166" spans="2:10" x14ac:dyDescent="0.25">
      <c r="B166" s="5">
        <v>65</v>
      </c>
      <c r="C166" s="6">
        <v>74</v>
      </c>
      <c r="D166" s="5">
        <v>4.67</v>
      </c>
      <c r="E166" s="7">
        <v>146</v>
      </c>
      <c r="F166" s="14" t="s">
        <v>21</v>
      </c>
      <c r="G166" s="14" t="s">
        <v>23</v>
      </c>
      <c r="H166" s="14" t="s">
        <v>29</v>
      </c>
      <c r="I166" s="14" t="s">
        <v>34</v>
      </c>
      <c r="J166" s="15"/>
    </row>
    <row r="167" spans="2:10" x14ac:dyDescent="0.25">
      <c r="B167" s="5">
        <v>91</v>
      </c>
      <c r="C167" s="6">
        <v>76</v>
      </c>
      <c r="D167" s="5">
        <v>4.8600000000000003</v>
      </c>
      <c r="E167" s="7">
        <v>124</v>
      </c>
      <c r="F167" s="14" t="s">
        <v>17</v>
      </c>
      <c r="G167" s="14" t="s">
        <v>24</v>
      </c>
      <c r="H167" s="14" t="s">
        <v>29</v>
      </c>
      <c r="I167" s="14" t="s">
        <v>30</v>
      </c>
      <c r="J167" s="15"/>
    </row>
    <row r="168" spans="2:10" x14ac:dyDescent="0.25">
      <c r="B168" s="5">
        <v>65</v>
      </c>
      <c r="C168" s="6">
        <v>73</v>
      </c>
      <c r="D168" s="5">
        <v>4.4000000000000004</v>
      </c>
      <c r="E168" s="7">
        <v>282</v>
      </c>
      <c r="F168" s="14" t="s">
        <v>17</v>
      </c>
      <c r="G168" s="14" t="s">
        <v>22</v>
      </c>
      <c r="H168" s="14" t="s">
        <v>29</v>
      </c>
      <c r="I168" s="14" t="s">
        <v>31</v>
      </c>
      <c r="J168" s="15"/>
    </row>
    <row r="169" spans="2:10" x14ac:dyDescent="0.25">
      <c r="B169" s="5">
        <v>29</v>
      </c>
      <c r="C169" s="6">
        <v>55</v>
      </c>
      <c r="D169" s="5">
        <v>5</v>
      </c>
      <c r="E169" s="7">
        <v>140</v>
      </c>
      <c r="F169" s="14" t="s">
        <v>17</v>
      </c>
      <c r="G169" s="14" t="s">
        <v>22</v>
      </c>
      <c r="H169" s="14" t="s">
        <v>28</v>
      </c>
      <c r="I169" s="14" t="s">
        <v>32</v>
      </c>
      <c r="J169" s="15"/>
    </row>
    <row r="170" spans="2:10" x14ac:dyDescent="0.25">
      <c r="B170" s="5">
        <v>93</v>
      </c>
      <c r="C170" s="6">
        <v>98</v>
      </c>
      <c r="D170" s="5">
        <v>5</v>
      </c>
      <c r="E170" s="7">
        <v>116</v>
      </c>
      <c r="F170" s="14" t="s">
        <v>20</v>
      </c>
      <c r="G170" s="14" t="s">
        <v>22</v>
      </c>
      <c r="H170" s="14" t="s">
        <v>29</v>
      </c>
      <c r="I170" s="14" t="s">
        <v>31</v>
      </c>
      <c r="J170" s="15"/>
    </row>
    <row r="171" spans="2:10" x14ac:dyDescent="0.25">
      <c r="B171" s="5">
        <v>95</v>
      </c>
      <c r="C171" s="6">
        <v>87</v>
      </c>
      <c r="D171" s="5">
        <v>5</v>
      </c>
      <c r="E171" s="7">
        <v>117</v>
      </c>
      <c r="F171" s="14" t="s">
        <v>21</v>
      </c>
      <c r="G171" s="14" t="s">
        <v>23</v>
      </c>
      <c r="H171" s="14" t="s">
        <v>29</v>
      </c>
      <c r="I171" s="14" t="s">
        <v>30</v>
      </c>
      <c r="J171" s="15"/>
    </row>
    <row r="172" spans="2:10" x14ac:dyDescent="0.25">
      <c r="B172" s="5">
        <v>48</v>
      </c>
      <c r="C172" s="6">
        <v>41</v>
      </c>
      <c r="D172" s="5">
        <v>4.0999999999999996</v>
      </c>
      <c r="E172" s="7">
        <v>182</v>
      </c>
      <c r="F172" s="14" t="s">
        <v>18</v>
      </c>
      <c r="G172" s="14" t="s">
        <v>22</v>
      </c>
      <c r="H172" s="14" t="s">
        <v>26</v>
      </c>
      <c r="I172" s="14" t="s">
        <v>32</v>
      </c>
      <c r="J172" s="15"/>
    </row>
    <row r="173" spans="2:10" x14ac:dyDescent="0.25">
      <c r="B173" s="5">
        <v>60</v>
      </c>
      <c r="C173" s="6">
        <v>70</v>
      </c>
      <c r="D173" s="5">
        <v>5</v>
      </c>
      <c r="E173" s="7">
        <v>234</v>
      </c>
      <c r="F173" s="14" t="s">
        <v>19</v>
      </c>
      <c r="G173" s="14" t="s">
        <v>22</v>
      </c>
      <c r="H173" s="14" t="s">
        <v>26</v>
      </c>
      <c r="I173" s="14" t="s">
        <v>34</v>
      </c>
      <c r="J173" s="15"/>
    </row>
    <row r="174" spans="2:10" x14ac:dyDescent="0.25">
      <c r="B174" s="5">
        <v>27</v>
      </c>
      <c r="C174" s="6">
        <v>63</v>
      </c>
      <c r="D174" s="5">
        <v>3.59</v>
      </c>
      <c r="E174" s="7">
        <v>584</v>
      </c>
      <c r="F174" s="14" t="s">
        <v>19</v>
      </c>
      <c r="G174" s="14" t="s">
        <v>22</v>
      </c>
      <c r="H174" s="14" t="s">
        <v>28</v>
      </c>
      <c r="I174" s="14" t="s">
        <v>33</v>
      </c>
      <c r="J174" s="15"/>
    </row>
    <row r="175" spans="2:10" x14ac:dyDescent="0.25">
      <c r="B175" s="5">
        <v>82</v>
      </c>
      <c r="C175" s="6">
        <v>56</v>
      </c>
      <c r="D175" s="5">
        <v>4.45</v>
      </c>
      <c r="E175" s="7">
        <v>180</v>
      </c>
      <c r="F175" s="14" t="s">
        <v>17</v>
      </c>
      <c r="G175" s="14" t="s">
        <v>22</v>
      </c>
      <c r="H175" s="14" t="s">
        <v>29</v>
      </c>
      <c r="I175" s="14" t="s">
        <v>34</v>
      </c>
      <c r="J175" s="15"/>
    </row>
    <row r="176" spans="2:10" x14ac:dyDescent="0.25">
      <c r="B176" s="5">
        <v>60</v>
      </c>
      <c r="C176" s="6">
        <v>65</v>
      </c>
      <c r="D176" s="5">
        <v>3.96</v>
      </c>
      <c r="E176" s="7">
        <v>132</v>
      </c>
      <c r="F176" s="14" t="s">
        <v>17</v>
      </c>
      <c r="G176" s="14" t="s">
        <v>22</v>
      </c>
      <c r="H176" s="14" t="s">
        <v>25</v>
      </c>
      <c r="I176" s="14" t="s">
        <v>30</v>
      </c>
      <c r="J176" s="15"/>
    </row>
    <row r="177" spans="2:10" x14ac:dyDescent="0.25">
      <c r="B177" s="5">
        <v>36</v>
      </c>
      <c r="C177" s="6">
        <v>49</v>
      </c>
      <c r="D177" s="5">
        <v>3.65</v>
      </c>
      <c r="E177" s="7">
        <v>158</v>
      </c>
      <c r="F177" s="14" t="s">
        <v>17</v>
      </c>
      <c r="G177" s="14" t="s">
        <v>22</v>
      </c>
      <c r="H177" s="14" t="s">
        <v>28</v>
      </c>
      <c r="I177" s="14" t="s">
        <v>34</v>
      </c>
      <c r="J177" s="15"/>
    </row>
    <row r="178" spans="2:10" x14ac:dyDescent="0.25">
      <c r="B178" s="5">
        <v>80</v>
      </c>
      <c r="C178" s="6">
        <v>79</v>
      </c>
      <c r="D178" s="5">
        <v>3.8</v>
      </c>
      <c r="E178" s="7">
        <v>250</v>
      </c>
      <c r="F178" s="14" t="s">
        <v>19</v>
      </c>
      <c r="G178" s="14" t="s">
        <v>22</v>
      </c>
      <c r="H178" s="14" t="s">
        <v>25</v>
      </c>
      <c r="I178" s="14" t="s">
        <v>30</v>
      </c>
      <c r="J178" s="15"/>
    </row>
    <row r="179" spans="2:10" x14ac:dyDescent="0.25">
      <c r="B179" s="5">
        <v>84</v>
      </c>
      <c r="C179" s="6">
        <v>64</v>
      </c>
      <c r="D179" s="5">
        <v>4.99</v>
      </c>
      <c r="E179" s="7">
        <v>345</v>
      </c>
      <c r="F179" s="14" t="s">
        <v>19</v>
      </c>
      <c r="G179" s="14" t="s">
        <v>23</v>
      </c>
      <c r="H179" s="14" t="s">
        <v>25</v>
      </c>
      <c r="I179" s="14" t="s">
        <v>34</v>
      </c>
      <c r="J179" s="15"/>
    </row>
    <row r="180" spans="2:10" x14ac:dyDescent="0.25">
      <c r="B180" s="5">
        <v>29</v>
      </c>
      <c r="C180" s="6">
        <v>43</v>
      </c>
      <c r="D180" s="5">
        <v>3.6</v>
      </c>
      <c r="E180" s="7">
        <v>357</v>
      </c>
      <c r="F180" s="14" t="s">
        <v>21</v>
      </c>
      <c r="G180" s="14" t="s">
        <v>23</v>
      </c>
      <c r="H180" s="14" t="s">
        <v>25</v>
      </c>
      <c r="I180" s="14" t="s">
        <v>34</v>
      </c>
      <c r="J180" s="15"/>
    </row>
    <row r="181" spans="2:10" x14ac:dyDescent="0.25">
      <c r="B181" s="5">
        <v>50</v>
      </c>
      <c r="C181" s="6">
        <v>73</v>
      </c>
      <c r="D181" s="5">
        <v>4.1500000000000004</v>
      </c>
      <c r="E181" s="7">
        <v>282</v>
      </c>
      <c r="F181" s="14" t="s">
        <v>19</v>
      </c>
      <c r="G181" s="14" t="s">
        <v>22</v>
      </c>
      <c r="H181" s="14" t="s">
        <v>29</v>
      </c>
      <c r="I181" s="14" t="s">
        <v>32</v>
      </c>
      <c r="J181" s="15"/>
    </row>
    <row r="182" spans="2:10" x14ac:dyDescent="0.25">
      <c r="B182" s="5">
        <v>34</v>
      </c>
      <c r="C182" s="6">
        <v>60</v>
      </c>
      <c r="D182" s="5">
        <v>3.89</v>
      </c>
      <c r="E182" s="7">
        <v>338</v>
      </c>
      <c r="F182" s="14" t="s">
        <v>17</v>
      </c>
      <c r="G182" s="14" t="s">
        <v>24</v>
      </c>
      <c r="H182" s="14" t="s">
        <v>27</v>
      </c>
      <c r="I182" s="14" t="s">
        <v>34</v>
      </c>
      <c r="J182" s="15"/>
    </row>
    <row r="183" spans="2:10" x14ac:dyDescent="0.25">
      <c r="B183" s="5">
        <v>81</v>
      </c>
      <c r="C183" s="6">
        <v>58</v>
      </c>
      <c r="D183" s="5">
        <v>5</v>
      </c>
      <c r="E183" s="7">
        <v>269</v>
      </c>
      <c r="F183" s="14" t="s">
        <v>21</v>
      </c>
      <c r="G183" s="14" t="s">
        <v>23</v>
      </c>
      <c r="H183" s="14" t="s">
        <v>29</v>
      </c>
      <c r="I183" s="14" t="s">
        <v>30</v>
      </c>
      <c r="J183" s="15"/>
    </row>
    <row r="184" spans="2:10" x14ac:dyDescent="0.25">
      <c r="B184" s="5">
        <v>80</v>
      </c>
      <c r="C184" s="6">
        <v>65</v>
      </c>
      <c r="D184" s="5">
        <v>3.95</v>
      </c>
      <c r="E184" s="7">
        <v>117</v>
      </c>
      <c r="F184" s="14" t="s">
        <v>17</v>
      </c>
      <c r="G184" s="14" t="s">
        <v>23</v>
      </c>
      <c r="H184" s="14" t="s">
        <v>25</v>
      </c>
      <c r="I184" s="14" t="s">
        <v>32</v>
      </c>
      <c r="J184" s="15"/>
    </row>
    <row r="185" spans="2:10" x14ac:dyDescent="0.25">
      <c r="B185" s="5">
        <v>50</v>
      </c>
      <c r="C185" s="6">
        <v>74</v>
      </c>
      <c r="D185" s="5">
        <v>3.8</v>
      </c>
      <c r="E185" s="7">
        <v>151</v>
      </c>
      <c r="F185" s="14" t="s">
        <v>18</v>
      </c>
      <c r="G185" s="14" t="s">
        <v>23</v>
      </c>
      <c r="H185" s="14" t="s">
        <v>26</v>
      </c>
      <c r="I185" s="14" t="s">
        <v>30</v>
      </c>
      <c r="J185" s="15"/>
    </row>
    <row r="186" spans="2:10" x14ac:dyDescent="0.25">
      <c r="B186" s="5">
        <v>64</v>
      </c>
      <c r="C186" s="6">
        <v>56</v>
      </c>
      <c r="D186" s="5">
        <v>4.74</v>
      </c>
      <c r="E186" s="7">
        <v>190</v>
      </c>
      <c r="F186" s="14" t="s">
        <v>17</v>
      </c>
      <c r="G186" s="14" t="s">
        <v>23</v>
      </c>
      <c r="H186" s="14" t="s">
        <v>26</v>
      </c>
      <c r="I186" s="14" t="s">
        <v>31</v>
      </c>
      <c r="J186" s="15"/>
    </row>
    <row r="187" spans="2:10" x14ac:dyDescent="0.25">
      <c r="B187" s="5">
        <v>26</v>
      </c>
      <c r="C187" s="6">
        <v>53</v>
      </c>
      <c r="D187" s="5">
        <v>3.71</v>
      </c>
      <c r="E187" s="7">
        <v>226</v>
      </c>
      <c r="F187" s="14" t="s">
        <v>17</v>
      </c>
      <c r="G187" s="14" t="s">
        <v>23</v>
      </c>
      <c r="H187" s="14" t="s">
        <v>29</v>
      </c>
      <c r="I187" s="14" t="s">
        <v>32</v>
      </c>
      <c r="J187" s="15"/>
    </row>
    <row r="188" spans="2:10" x14ac:dyDescent="0.25">
      <c r="B188" s="5">
        <v>66</v>
      </c>
      <c r="C188" s="6">
        <v>60</v>
      </c>
      <c r="D188" s="5">
        <v>5</v>
      </c>
      <c r="E188" s="7">
        <v>234</v>
      </c>
      <c r="F188" s="14" t="s">
        <v>18</v>
      </c>
      <c r="G188" s="14" t="s">
        <v>22</v>
      </c>
      <c r="H188" s="14" t="s">
        <v>28</v>
      </c>
      <c r="I188" s="14" t="s">
        <v>34</v>
      </c>
      <c r="J188" s="15"/>
    </row>
    <row r="189" spans="2:10" x14ac:dyDescent="0.25">
      <c r="B189" s="5">
        <v>66</v>
      </c>
      <c r="C189" s="6">
        <v>55</v>
      </c>
      <c r="D189" s="5">
        <v>5</v>
      </c>
      <c r="E189" s="7">
        <v>499</v>
      </c>
      <c r="F189" s="14" t="s">
        <v>17</v>
      </c>
      <c r="G189" s="14" t="s">
        <v>22</v>
      </c>
      <c r="H189" s="14" t="s">
        <v>27</v>
      </c>
      <c r="I189" s="14" t="s">
        <v>34</v>
      </c>
      <c r="J189" s="15"/>
    </row>
    <row r="190" spans="2:10" x14ac:dyDescent="0.25">
      <c r="B190" s="5">
        <v>30</v>
      </c>
      <c r="C190" s="6">
        <v>52</v>
      </c>
      <c r="D190" s="5">
        <v>3.66</v>
      </c>
      <c r="E190" s="7">
        <v>180</v>
      </c>
      <c r="F190" s="14" t="s">
        <v>21</v>
      </c>
      <c r="G190" s="14" t="s">
        <v>23</v>
      </c>
      <c r="H190" s="14" t="s">
        <v>25</v>
      </c>
      <c r="I190" s="14" t="s">
        <v>30</v>
      </c>
      <c r="J190" s="15"/>
    </row>
    <row r="191" spans="2:10" x14ac:dyDescent="0.25">
      <c r="B191" s="5">
        <v>67</v>
      </c>
      <c r="C191" s="6">
        <v>58</v>
      </c>
      <c r="D191" s="5">
        <v>4.05</v>
      </c>
      <c r="E191" s="7">
        <v>106</v>
      </c>
      <c r="F191" s="14" t="s">
        <v>18</v>
      </c>
      <c r="G191" s="14" t="s">
        <v>23</v>
      </c>
      <c r="H191" s="14" t="s">
        <v>29</v>
      </c>
      <c r="I191" s="14" t="s">
        <v>34</v>
      </c>
      <c r="J191" s="15"/>
    </row>
    <row r="192" spans="2:10" x14ac:dyDescent="0.25">
      <c r="B192" s="5">
        <v>78</v>
      </c>
      <c r="C192" s="6">
        <v>79</v>
      </c>
      <c r="D192" s="5">
        <v>4.0199999999999996</v>
      </c>
      <c r="E192" s="7">
        <v>165</v>
      </c>
      <c r="F192" s="14" t="s">
        <v>19</v>
      </c>
      <c r="G192" s="14" t="s">
        <v>22</v>
      </c>
      <c r="H192" s="14" t="s">
        <v>29</v>
      </c>
      <c r="I192" s="14" t="s">
        <v>30</v>
      </c>
      <c r="J192" s="15"/>
    </row>
    <row r="193" spans="2:10" x14ac:dyDescent="0.25">
      <c r="B193" s="5">
        <v>64</v>
      </c>
      <c r="C193" s="6">
        <v>53</v>
      </c>
      <c r="D193" s="5">
        <v>3.86</v>
      </c>
      <c r="E193" s="7">
        <v>220</v>
      </c>
      <c r="F193" s="14" t="s">
        <v>19</v>
      </c>
      <c r="G193" s="14" t="s">
        <v>22</v>
      </c>
      <c r="H193" s="14" t="s">
        <v>28</v>
      </c>
      <c r="I193" s="14" t="s">
        <v>32</v>
      </c>
      <c r="J193" s="15"/>
    </row>
    <row r="194" spans="2:10" x14ac:dyDescent="0.25">
      <c r="B194" s="5">
        <v>67</v>
      </c>
      <c r="C194" s="6">
        <v>84</v>
      </c>
      <c r="D194" s="5">
        <v>3.76</v>
      </c>
      <c r="E194" s="7">
        <v>129</v>
      </c>
      <c r="F194" s="14" t="s">
        <v>18</v>
      </c>
      <c r="G194" s="14" t="s">
        <v>23</v>
      </c>
      <c r="H194" s="14" t="s">
        <v>26</v>
      </c>
      <c r="I194" s="14" t="s">
        <v>32</v>
      </c>
      <c r="J194" s="15"/>
    </row>
    <row r="195" spans="2:10" x14ac:dyDescent="0.25">
      <c r="B195" s="5">
        <v>91</v>
      </c>
      <c r="C195" s="6">
        <v>82</v>
      </c>
      <c r="D195" s="5">
        <v>3.94</v>
      </c>
      <c r="E195" s="7">
        <v>179</v>
      </c>
      <c r="F195" s="14" t="s">
        <v>21</v>
      </c>
      <c r="G195" s="14" t="s">
        <v>23</v>
      </c>
      <c r="H195" s="14" t="s">
        <v>29</v>
      </c>
      <c r="I195" s="14" t="s">
        <v>31</v>
      </c>
      <c r="J195" s="15"/>
    </row>
    <row r="196" spans="2:10" x14ac:dyDescent="0.25">
      <c r="B196" s="5">
        <v>93</v>
      </c>
      <c r="C196" s="6">
        <v>71</v>
      </c>
      <c r="D196" s="5">
        <v>4.5</v>
      </c>
      <c r="E196" s="7">
        <v>140</v>
      </c>
      <c r="F196" s="14" t="s">
        <v>18</v>
      </c>
      <c r="G196" s="14" t="s">
        <v>23</v>
      </c>
      <c r="H196" s="14" t="s">
        <v>28</v>
      </c>
      <c r="I196" s="14" t="s">
        <v>30</v>
      </c>
      <c r="J196" s="15"/>
    </row>
    <row r="197" spans="2:10" x14ac:dyDescent="0.25">
      <c r="B197" s="5">
        <v>64</v>
      </c>
      <c r="C197" s="6">
        <v>65</v>
      </c>
      <c r="D197" s="5">
        <v>3.79</v>
      </c>
      <c r="E197" s="7">
        <v>395</v>
      </c>
      <c r="F197" s="14" t="s">
        <v>17</v>
      </c>
      <c r="G197" s="14" t="s">
        <v>24</v>
      </c>
      <c r="H197" s="14" t="s">
        <v>28</v>
      </c>
      <c r="I197" s="14" t="s">
        <v>33</v>
      </c>
      <c r="J197" s="15"/>
    </row>
    <row r="198" spans="2:10" x14ac:dyDescent="0.25">
      <c r="B198" s="5">
        <v>99</v>
      </c>
      <c r="C198" s="6">
        <v>71</v>
      </c>
      <c r="D198" s="5">
        <v>4.6100000000000003</v>
      </c>
      <c r="E198" s="7">
        <v>242</v>
      </c>
      <c r="F198" s="14" t="s">
        <v>18</v>
      </c>
      <c r="G198" s="14" t="s">
        <v>24</v>
      </c>
      <c r="H198" s="14" t="s">
        <v>26</v>
      </c>
      <c r="I198" s="14" t="s">
        <v>30</v>
      </c>
      <c r="J198" s="15"/>
    </row>
    <row r="199" spans="2:10" x14ac:dyDescent="0.25">
      <c r="B199" s="5">
        <v>76</v>
      </c>
      <c r="C199" s="6">
        <v>71</v>
      </c>
      <c r="D199" s="5">
        <v>3.76</v>
      </c>
      <c r="E199" s="7">
        <v>322</v>
      </c>
      <c r="F199" s="14" t="s">
        <v>17</v>
      </c>
      <c r="G199" s="14" t="s">
        <v>24</v>
      </c>
      <c r="H199" s="14" t="s">
        <v>25</v>
      </c>
      <c r="I199" s="14" t="s">
        <v>34</v>
      </c>
      <c r="J199" s="15"/>
    </row>
    <row r="200" spans="2:10" x14ac:dyDescent="0.25">
      <c r="B200" s="5">
        <v>81</v>
      </c>
      <c r="C200" s="6">
        <v>59</v>
      </c>
      <c r="D200" s="5">
        <v>5</v>
      </c>
      <c r="E200" s="7">
        <v>241</v>
      </c>
      <c r="F200" s="14" t="s">
        <v>17</v>
      </c>
      <c r="G200" s="14" t="s">
        <v>22</v>
      </c>
      <c r="H200" s="14" t="s">
        <v>29</v>
      </c>
      <c r="I200" s="14" t="s">
        <v>30</v>
      </c>
      <c r="J200" s="15"/>
    </row>
    <row r="201" spans="2:10" x14ac:dyDescent="0.25">
      <c r="B201" s="5">
        <v>60</v>
      </c>
      <c r="C201" s="6">
        <v>51</v>
      </c>
      <c r="D201" s="5">
        <v>3.82</v>
      </c>
      <c r="E201" s="7">
        <v>210</v>
      </c>
      <c r="F201" s="14" t="s">
        <v>18</v>
      </c>
      <c r="G201" s="14" t="s">
        <v>22</v>
      </c>
      <c r="H201" s="14" t="s">
        <v>26</v>
      </c>
      <c r="I201" s="14" t="s">
        <v>34</v>
      </c>
      <c r="J201" s="15"/>
    </row>
    <row r="202" spans="2:10" x14ac:dyDescent="0.25">
      <c r="B202" s="5">
        <v>65</v>
      </c>
      <c r="C202" s="6">
        <v>68</v>
      </c>
      <c r="D202" s="5">
        <v>3.88</v>
      </c>
      <c r="E202" s="7">
        <v>131</v>
      </c>
      <c r="F202" s="14" t="s">
        <v>21</v>
      </c>
      <c r="G202" s="14" t="s">
        <v>23</v>
      </c>
      <c r="H202" s="14" t="s">
        <v>25</v>
      </c>
      <c r="I202" s="14" t="s">
        <v>34</v>
      </c>
      <c r="J202" s="15"/>
    </row>
  </sheetData>
  <sortState ref="B3:J202">
    <sortCondition ref="J2:J20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2"/>
  <sheetViews>
    <sheetView workbookViewId="0">
      <selection activeCell="E4" sqref="E4:F24"/>
    </sheetView>
  </sheetViews>
  <sheetFormatPr defaultRowHeight="15" x14ac:dyDescent="0.25"/>
  <cols>
    <col min="1" max="1" width="10.7109375" style="2"/>
    <col min="5" max="5" width="23.28515625" bestFit="1" customWidth="1"/>
  </cols>
  <sheetData>
    <row r="2" spans="1:6" x14ac:dyDescent="0.25">
      <c r="A2" s="8" t="s">
        <v>1</v>
      </c>
    </row>
    <row r="3" spans="1:6" ht="15.75" thickBot="1" x14ac:dyDescent="0.3">
      <c r="A3" s="5">
        <v>48</v>
      </c>
    </row>
    <row r="4" spans="1:6" x14ac:dyDescent="0.25">
      <c r="A4" s="5">
        <v>77</v>
      </c>
      <c r="E4" s="26" t="s">
        <v>1</v>
      </c>
      <c r="F4" s="26"/>
    </row>
    <row r="5" spans="1:6" x14ac:dyDescent="0.25">
      <c r="A5" s="5">
        <v>92</v>
      </c>
      <c r="E5" s="19"/>
      <c r="F5" s="19"/>
    </row>
    <row r="6" spans="1:6" x14ac:dyDescent="0.25">
      <c r="A6" s="5">
        <v>78</v>
      </c>
      <c r="E6" s="19" t="s">
        <v>52</v>
      </c>
      <c r="F6" s="19">
        <v>64.415000000000006</v>
      </c>
    </row>
    <row r="7" spans="1:6" x14ac:dyDescent="0.25">
      <c r="A7" s="5">
        <v>77</v>
      </c>
      <c r="E7" s="19" t="s">
        <v>53</v>
      </c>
      <c r="F7" s="19">
        <v>1.397813754209511</v>
      </c>
    </row>
    <row r="8" spans="1:6" x14ac:dyDescent="0.25">
      <c r="A8" s="5">
        <v>63</v>
      </c>
      <c r="E8" s="19" t="s">
        <v>54</v>
      </c>
      <c r="F8" s="19">
        <v>64.5</v>
      </c>
    </row>
    <row r="9" spans="1:6" x14ac:dyDescent="0.25">
      <c r="A9" s="5">
        <v>61</v>
      </c>
      <c r="E9" s="19" t="s">
        <v>55</v>
      </c>
      <c r="F9" s="19">
        <v>78</v>
      </c>
    </row>
    <row r="10" spans="1:6" x14ac:dyDescent="0.25">
      <c r="A10" s="5">
        <v>80</v>
      </c>
      <c r="E10" s="19" t="s">
        <v>56</v>
      </c>
      <c r="F10" s="19">
        <v>19.768071688747426</v>
      </c>
    </row>
    <row r="11" spans="1:6" x14ac:dyDescent="0.25">
      <c r="A11" s="5">
        <v>94</v>
      </c>
      <c r="E11" s="19" t="s">
        <v>57</v>
      </c>
      <c r="F11" s="19">
        <v>390.77665829145752</v>
      </c>
    </row>
    <row r="12" spans="1:6" x14ac:dyDescent="0.25">
      <c r="A12" s="5">
        <v>63</v>
      </c>
      <c r="E12" s="19" t="s">
        <v>58</v>
      </c>
      <c r="F12" s="19">
        <v>-0.74134252618848517</v>
      </c>
    </row>
    <row r="13" spans="1:6" x14ac:dyDescent="0.25">
      <c r="A13" s="5">
        <v>29</v>
      </c>
      <c r="E13" s="19" t="s">
        <v>59</v>
      </c>
      <c r="F13" s="19">
        <v>-0.15807667602786701</v>
      </c>
    </row>
    <row r="14" spans="1:6" x14ac:dyDescent="0.25">
      <c r="A14" s="5">
        <v>98</v>
      </c>
      <c r="E14" s="19" t="s">
        <v>60</v>
      </c>
      <c r="F14" s="19">
        <v>74</v>
      </c>
    </row>
    <row r="15" spans="1:6" x14ac:dyDescent="0.25">
      <c r="A15" s="5">
        <v>60</v>
      </c>
      <c r="E15" s="19" t="s">
        <v>61</v>
      </c>
      <c r="F15" s="19">
        <v>26</v>
      </c>
    </row>
    <row r="16" spans="1:6" x14ac:dyDescent="0.25">
      <c r="A16" s="5">
        <v>68</v>
      </c>
      <c r="E16" s="19" t="s">
        <v>62</v>
      </c>
      <c r="F16" s="19">
        <v>100</v>
      </c>
    </row>
    <row r="17" spans="1:6" x14ac:dyDescent="0.25">
      <c r="A17" s="5">
        <v>91</v>
      </c>
      <c r="E17" s="19" t="s">
        <v>63</v>
      </c>
      <c r="F17" s="19">
        <v>12883</v>
      </c>
    </row>
    <row r="18" spans="1:6" x14ac:dyDescent="0.25">
      <c r="A18" s="5">
        <v>78</v>
      </c>
      <c r="E18" s="19" t="s">
        <v>64</v>
      </c>
      <c r="F18" s="19">
        <v>200</v>
      </c>
    </row>
    <row r="19" spans="1:6" ht="15.75" thickBot="1" x14ac:dyDescent="0.3">
      <c r="A19" s="5">
        <v>48</v>
      </c>
      <c r="E19" s="20" t="s">
        <v>72</v>
      </c>
      <c r="F19" s="20">
        <v>2.7564279802585596</v>
      </c>
    </row>
    <row r="20" spans="1:6" x14ac:dyDescent="0.25">
      <c r="A20" s="5">
        <v>92</v>
      </c>
    </row>
    <row r="21" spans="1:6" x14ac:dyDescent="0.25">
      <c r="A21" s="5">
        <v>96</v>
      </c>
      <c r="E21" t="s">
        <v>127</v>
      </c>
      <c r="F21" s="28">
        <v>0.95</v>
      </c>
    </row>
    <row r="22" spans="1:6" x14ac:dyDescent="0.25">
      <c r="A22" s="5">
        <v>48</v>
      </c>
      <c r="E22" t="s">
        <v>126</v>
      </c>
      <c r="F22">
        <f>_xlfn.CONFIDENCE.NORM(1-F21,F10,F18)</f>
        <v>2.7396646153453643</v>
      </c>
    </row>
    <row r="23" spans="1:6" x14ac:dyDescent="0.25">
      <c r="A23" s="5">
        <v>61</v>
      </c>
      <c r="E23" t="s">
        <v>70</v>
      </c>
      <c r="F23">
        <f>F6-F22</f>
        <v>61.675335384654645</v>
      </c>
    </row>
    <row r="24" spans="1:6" x14ac:dyDescent="0.25">
      <c r="A24" s="5">
        <v>26</v>
      </c>
      <c r="E24" t="s">
        <v>71</v>
      </c>
      <c r="F24">
        <f>F6+F22</f>
        <v>67.154664615345368</v>
      </c>
    </row>
    <row r="25" spans="1:6" x14ac:dyDescent="0.25">
      <c r="A25" s="5">
        <v>80</v>
      </c>
    </row>
    <row r="26" spans="1:6" x14ac:dyDescent="0.25">
      <c r="A26" s="5">
        <v>78</v>
      </c>
    </row>
    <row r="27" spans="1:6" x14ac:dyDescent="0.25">
      <c r="A27" s="5">
        <v>52</v>
      </c>
    </row>
    <row r="28" spans="1:6" x14ac:dyDescent="0.25">
      <c r="A28" s="5">
        <v>92</v>
      </c>
    </row>
    <row r="29" spans="1:6" x14ac:dyDescent="0.25">
      <c r="A29" s="5">
        <v>76</v>
      </c>
    </row>
    <row r="30" spans="1:6" x14ac:dyDescent="0.25">
      <c r="A30" s="5">
        <v>46</v>
      </c>
    </row>
    <row r="31" spans="1:6" x14ac:dyDescent="0.25">
      <c r="A31" s="5">
        <v>93</v>
      </c>
    </row>
    <row r="32" spans="1:6" x14ac:dyDescent="0.25">
      <c r="A32" s="5">
        <v>96</v>
      </c>
    </row>
    <row r="33" spans="1:1" x14ac:dyDescent="0.25">
      <c r="A33" s="5">
        <v>82</v>
      </c>
    </row>
    <row r="34" spans="1:1" x14ac:dyDescent="0.25">
      <c r="A34" s="5">
        <v>62</v>
      </c>
    </row>
    <row r="35" spans="1:1" x14ac:dyDescent="0.25">
      <c r="A35" s="5">
        <v>43</v>
      </c>
    </row>
    <row r="36" spans="1:1" x14ac:dyDescent="0.25">
      <c r="A36" s="5">
        <v>59</v>
      </c>
    </row>
    <row r="37" spans="1:1" x14ac:dyDescent="0.25">
      <c r="A37" s="5">
        <v>51</v>
      </c>
    </row>
    <row r="38" spans="1:1" x14ac:dyDescent="0.25">
      <c r="A38" s="5">
        <v>74</v>
      </c>
    </row>
    <row r="39" spans="1:1" x14ac:dyDescent="0.25">
      <c r="A39" s="5">
        <v>33</v>
      </c>
    </row>
    <row r="40" spans="1:1" x14ac:dyDescent="0.25">
      <c r="A40" s="5">
        <v>78</v>
      </c>
    </row>
    <row r="41" spans="1:1" x14ac:dyDescent="0.25">
      <c r="A41" s="5">
        <v>61</v>
      </c>
    </row>
    <row r="42" spans="1:1" x14ac:dyDescent="0.25">
      <c r="A42" s="5">
        <v>47</v>
      </c>
    </row>
    <row r="43" spans="1:1" x14ac:dyDescent="0.25">
      <c r="A43" s="5">
        <v>64</v>
      </c>
    </row>
    <row r="44" spans="1:1" x14ac:dyDescent="0.25">
      <c r="A44" s="5">
        <v>27</v>
      </c>
    </row>
    <row r="45" spans="1:1" x14ac:dyDescent="0.25">
      <c r="A45" s="5">
        <v>34</v>
      </c>
    </row>
    <row r="46" spans="1:1" x14ac:dyDescent="0.25">
      <c r="A46" s="5">
        <v>52</v>
      </c>
    </row>
    <row r="47" spans="1:1" x14ac:dyDescent="0.25">
      <c r="A47" s="5">
        <v>83</v>
      </c>
    </row>
    <row r="48" spans="1:1" x14ac:dyDescent="0.25">
      <c r="A48" s="5">
        <v>61</v>
      </c>
    </row>
    <row r="49" spans="1:1" x14ac:dyDescent="0.25">
      <c r="A49" s="5">
        <v>66</v>
      </c>
    </row>
    <row r="50" spans="1:1" x14ac:dyDescent="0.25">
      <c r="A50" s="5">
        <v>64</v>
      </c>
    </row>
    <row r="51" spans="1:1" x14ac:dyDescent="0.25">
      <c r="A51" s="5">
        <v>67</v>
      </c>
    </row>
    <row r="52" spans="1:1" x14ac:dyDescent="0.25">
      <c r="A52" s="5">
        <v>67</v>
      </c>
    </row>
    <row r="53" spans="1:1" x14ac:dyDescent="0.25">
      <c r="A53" s="5">
        <v>66</v>
      </c>
    </row>
    <row r="54" spans="1:1" x14ac:dyDescent="0.25">
      <c r="A54" s="5">
        <v>48</v>
      </c>
    </row>
    <row r="55" spans="1:1" x14ac:dyDescent="0.25">
      <c r="A55" s="5">
        <v>31</v>
      </c>
    </row>
    <row r="56" spans="1:1" x14ac:dyDescent="0.25">
      <c r="A56" s="5">
        <v>33</v>
      </c>
    </row>
    <row r="57" spans="1:1" x14ac:dyDescent="0.25">
      <c r="A57" s="5">
        <v>66</v>
      </c>
    </row>
    <row r="58" spans="1:1" x14ac:dyDescent="0.25">
      <c r="A58" s="5">
        <v>47</v>
      </c>
    </row>
    <row r="59" spans="1:1" x14ac:dyDescent="0.25">
      <c r="A59" s="5">
        <v>80</v>
      </c>
    </row>
    <row r="60" spans="1:1" x14ac:dyDescent="0.25">
      <c r="A60" s="5">
        <v>100</v>
      </c>
    </row>
    <row r="61" spans="1:1" x14ac:dyDescent="0.25">
      <c r="A61" s="5">
        <v>91</v>
      </c>
    </row>
    <row r="62" spans="1:1" x14ac:dyDescent="0.25">
      <c r="A62" s="5">
        <v>51</v>
      </c>
    </row>
    <row r="63" spans="1:1" x14ac:dyDescent="0.25">
      <c r="A63" s="5">
        <v>26</v>
      </c>
    </row>
    <row r="64" spans="1:1" x14ac:dyDescent="0.25">
      <c r="A64" s="5">
        <v>61</v>
      </c>
    </row>
    <row r="65" spans="1:1" x14ac:dyDescent="0.25">
      <c r="A65" s="5">
        <v>82</v>
      </c>
    </row>
    <row r="66" spans="1:1" x14ac:dyDescent="0.25">
      <c r="A66" s="5">
        <v>68</v>
      </c>
    </row>
    <row r="67" spans="1:1" x14ac:dyDescent="0.25">
      <c r="A67" s="5">
        <v>80</v>
      </c>
    </row>
    <row r="68" spans="1:1" x14ac:dyDescent="0.25">
      <c r="A68" s="5">
        <v>48</v>
      </c>
    </row>
    <row r="69" spans="1:1" x14ac:dyDescent="0.25">
      <c r="A69" s="5">
        <v>44</v>
      </c>
    </row>
    <row r="70" spans="1:1" x14ac:dyDescent="0.25">
      <c r="A70" s="5">
        <v>62</v>
      </c>
    </row>
    <row r="71" spans="1:1" x14ac:dyDescent="0.25">
      <c r="A71" s="5">
        <v>67</v>
      </c>
    </row>
    <row r="72" spans="1:1" x14ac:dyDescent="0.25">
      <c r="A72" s="5">
        <v>67</v>
      </c>
    </row>
    <row r="73" spans="1:1" x14ac:dyDescent="0.25">
      <c r="A73" s="5">
        <v>81</v>
      </c>
    </row>
    <row r="74" spans="1:1" x14ac:dyDescent="0.25">
      <c r="A74" s="5">
        <v>60</v>
      </c>
    </row>
    <row r="75" spans="1:1" x14ac:dyDescent="0.25">
      <c r="A75" s="5">
        <v>79</v>
      </c>
    </row>
    <row r="76" spans="1:1" x14ac:dyDescent="0.25">
      <c r="A76" s="5">
        <v>78</v>
      </c>
    </row>
    <row r="77" spans="1:1" x14ac:dyDescent="0.25">
      <c r="A77" s="5">
        <v>62</v>
      </c>
    </row>
    <row r="78" spans="1:1" x14ac:dyDescent="0.25">
      <c r="A78" s="5">
        <v>78</v>
      </c>
    </row>
    <row r="79" spans="1:1" x14ac:dyDescent="0.25">
      <c r="A79" s="5">
        <v>62</v>
      </c>
    </row>
    <row r="80" spans="1:1" x14ac:dyDescent="0.25">
      <c r="A80" s="5">
        <v>80</v>
      </c>
    </row>
    <row r="81" spans="1:1" x14ac:dyDescent="0.25">
      <c r="A81" s="5">
        <v>84</v>
      </c>
    </row>
    <row r="82" spans="1:1" x14ac:dyDescent="0.25">
      <c r="A82" s="5">
        <v>48</v>
      </c>
    </row>
    <row r="83" spans="1:1" x14ac:dyDescent="0.25">
      <c r="A83" s="5">
        <v>60</v>
      </c>
    </row>
    <row r="84" spans="1:1" x14ac:dyDescent="0.25">
      <c r="A84" s="5">
        <v>58</v>
      </c>
    </row>
    <row r="85" spans="1:1" x14ac:dyDescent="0.25">
      <c r="A85" s="5">
        <v>79</v>
      </c>
    </row>
    <row r="86" spans="1:1" x14ac:dyDescent="0.25">
      <c r="A86" s="5">
        <v>100</v>
      </c>
    </row>
    <row r="87" spans="1:1" x14ac:dyDescent="0.25">
      <c r="A87" s="5">
        <v>50</v>
      </c>
    </row>
    <row r="88" spans="1:1" x14ac:dyDescent="0.25">
      <c r="A88" s="5">
        <v>65</v>
      </c>
    </row>
    <row r="89" spans="1:1" x14ac:dyDescent="0.25">
      <c r="A89" s="5">
        <v>46</v>
      </c>
    </row>
    <row r="90" spans="1:1" x14ac:dyDescent="0.25">
      <c r="A90" s="5">
        <v>62</v>
      </c>
    </row>
    <row r="91" spans="1:1" x14ac:dyDescent="0.25">
      <c r="A91" s="5">
        <v>79</v>
      </c>
    </row>
    <row r="92" spans="1:1" x14ac:dyDescent="0.25">
      <c r="A92" s="5">
        <v>64</v>
      </c>
    </row>
    <row r="93" spans="1:1" x14ac:dyDescent="0.25">
      <c r="A93" s="5">
        <v>97</v>
      </c>
    </row>
    <row r="94" spans="1:1" x14ac:dyDescent="0.25">
      <c r="A94" s="5">
        <v>79</v>
      </c>
    </row>
    <row r="95" spans="1:1" x14ac:dyDescent="0.25">
      <c r="A95" s="5">
        <v>59</v>
      </c>
    </row>
    <row r="96" spans="1:1" x14ac:dyDescent="0.25">
      <c r="A96" s="5">
        <v>64</v>
      </c>
    </row>
    <row r="97" spans="1:1" x14ac:dyDescent="0.25">
      <c r="A97" s="5">
        <v>67</v>
      </c>
    </row>
    <row r="98" spans="1:1" x14ac:dyDescent="0.25">
      <c r="A98" s="5">
        <v>36</v>
      </c>
    </row>
    <row r="99" spans="1:1" x14ac:dyDescent="0.25">
      <c r="A99" s="5">
        <v>29</v>
      </c>
    </row>
    <row r="100" spans="1:1" x14ac:dyDescent="0.25">
      <c r="A100" s="5">
        <v>26</v>
      </c>
    </row>
    <row r="101" spans="1:1" x14ac:dyDescent="0.25">
      <c r="A101" s="5">
        <v>51</v>
      </c>
    </row>
    <row r="102" spans="1:1" x14ac:dyDescent="0.25">
      <c r="A102" s="5">
        <v>67</v>
      </c>
    </row>
    <row r="103" spans="1:1" x14ac:dyDescent="0.25">
      <c r="A103" s="5">
        <v>49</v>
      </c>
    </row>
    <row r="104" spans="1:1" x14ac:dyDescent="0.25">
      <c r="A104" s="5">
        <v>31</v>
      </c>
    </row>
    <row r="105" spans="1:1" x14ac:dyDescent="0.25">
      <c r="A105" s="5">
        <v>49</v>
      </c>
    </row>
    <row r="106" spans="1:1" x14ac:dyDescent="0.25">
      <c r="A106" s="5">
        <v>28</v>
      </c>
    </row>
    <row r="107" spans="1:1" x14ac:dyDescent="0.25">
      <c r="A107" s="5">
        <v>92</v>
      </c>
    </row>
    <row r="108" spans="1:1" x14ac:dyDescent="0.25">
      <c r="A108" s="5">
        <v>65</v>
      </c>
    </row>
    <row r="109" spans="1:1" x14ac:dyDescent="0.25">
      <c r="A109" s="5">
        <v>78</v>
      </c>
    </row>
    <row r="110" spans="1:1" x14ac:dyDescent="0.25">
      <c r="A110" s="5">
        <v>83</v>
      </c>
    </row>
    <row r="111" spans="1:1" x14ac:dyDescent="0.25">
      <c r="A111" s="5">
        <v>66</v>
      </c>
    </row>
    <row r="112" spans="1:1" x14ac:dyDescent="0.25">
      <c r="A112" s="5">
        <v>78</v>
      </c>
    </row>
    <row r="113" spans="1:1" x14ac:dyDescent="0.25">
      <c r="A113" s="5">
        <v>92</v>
      </c>
    </row>
    <row r="114" spans="1:1" x14ac:dyDescent="0.25">
      <c r="A114" s="5">
        <v>34</v>
      </c>
    </row>
    <row r="115" spans="1:1" x14ac:dyDescent="0.25">
      <c r="A115" s="5">
        <v>60</v>
      </c>
    </row>
    <row r="116" spans="1:1" x14ac:dyDescent="0.25">
      <c r="A116" s="5">
        <v>94</v>
      </c>
    </row>
    <row r="117" spans="1:1" x14ac:dyDescent="0.25">
      <c r="A117" s="5">
        <v>45</v>
      </c>
    </row>
    <row r="118" spans="1:1" x14ac:dyDescent="0.25">
      <c r="A118" s="5">
        <v>82</v>
      </c>
    </row>
    <row r="119" spans="1:1" x14ac:dyDescent="0.25">
      <c r="A119" s="5">
        <v>33</v>
      </c>
    </row>
    <row r="120" spans="1:1" x14ac:dyDescent="0.25">
      <c r="A120" s="5">
        <v>48</v>
      </c>
    </row>
    <row r="121" spans="1:1" x14ac:dyDescent="0.25">
      <c r="A121" s="5">
        <v>44</v>
      </c>
    </row>
    <row r="122" spans="1:1" x14ac:dyDescent="0.25">
      <c r="A122" s="5">
        <v>49</v>
      </c>
    </row>
    <row r="123" spans="1:1" x14ac:dyDescent="0.25">
      <c r="A123" s="5">
        <v>81</v>
      </c>
    </row>
    <row r="124" spans="1:1" x14ac:dyDescent="0.25">
      <c r="A124" s="5">
        <v>83</v>
      </c>
    </row>
    <row r="125" spans="1:1" x14ac:dyDescent="0.25">
      <c r="A125" s="5">
        <v>52</v>
      </c>
    </row>
    <row r="126" spans="1:1" x14ac:dyDescent="0.25">
      <c r="A126" s="5">
        <v>43</v>
      </c>
    </row>
    <row r="127" spans="1:1" x14ac:dyDescent="0.25">
      <c r="A127" s="5">
        <v>48</v>
      </c>
    </row>
    <row r="128" spans="1:1" x14ac:dyDescent="0.25">
      <c r="A128" s="5">
        <v>64</v>
      </c>
    </row>
    <row r="129" spans="1:1" x14ac:dyDescent="0.25">
      <c r="A129" s="5">
        <v>59</v>
      </c>
    </row>
    <row r="130" spans="1:1" x14ac:dyDescent="0.25">
      <c r="A130" s="5">
        <v>43</v>
      </c>
    </row>
    <row r="131" spans="1:1" x14ac:dyDescent="0.25">
      <c r="A131" s="5">
        <v>64</v>
      </c>
    </row>
    <row r="132" spans="1:1" x14ac:dyDescent="0.25">
      <c r="A132" s="5">
        <v>44</v>
      </c>
    </row>
    <row r="133" spans="1:1" x14ac:dyDescent="0.25">
      <c r="A133" s="5">
        <v>99</v>
      </c>
    </row>
    <row r="134" spans="1:1" x14ac:dyDescent="0.25">
      <c r="A134" s="5">
        <v>51</v>
      </c>
    </row>
    <row r="135" spans="1:1" x14ac:dyDescent="0.25">
      <c r="A135" s="5">
        <v>66</v>
      </c>
    </row>
    <row r="136" spans="1:1" x14ac:dyDescent="0.25">
      <c r="A136" s="5">
        <v>76</v>
      </c>
    </row>
    <row r="137" spans="1:1" x14ac:dyDescent="0.25">
      <c r="A137" s="5">
        <v>65</v>
      </c>
    </row>
    <row r="138" spans="1:1" x14ac:dyDescent="0.25">
      <c r="A138" s="5">
        <v>91</v>
      </c>
    </row>
    <row r="139" spans="1:1" x14ac:dyDescent="0.25">
      <c r="A139" s="5">
        <v>67</v>
      </c>
    </row>
    <row r="140" spans="1:1" x14ac:dyDescent="0.25">
      <c r="A140" s="5">
        <v>78</v>
      </c>
    </row>
    <row r="141" spans="1:1" x14ac:dyDescent="0.25">
      <c r="A141" s="5">
        <v>75</v>
      </c>
    </row>
    <row r="142" spans="1:1" x14ac:dyDescent="0.25">
      <c r="A142" s="5">
        <v>31</v>
      </c>
    </row>
    <row r="143" spans="1:1" x14ac:dyDescent="0.25">
      <c r="A143" s="5">
        <v>79</v>
      </c>
    </row>
    <row r="144" spans="1:1" x14ac:dyDescent="0.25">
      <c r="A144" s="5">
        <v>27</v>
      </c>
    </row>
    <row r="145" spans="1:1" x14ac:dyDescent="0.25">
      <c r="A145" s="5">
        <v>61</v>
      </c>
    </row>
    <row r="146" spans="1:1" x14ac:dyDescent="0.25">
      <c r="A146" s="5">
        <v>44</v>
      </c>
    </row>
    <row r="147" spans="1:1" x14ac:dyDescent="0.25">
      <c r="A147" s="5">
        <v>60</v>
      </c>
    </row>
    <row r="148" spans="1:1" x14ac:dyDescent="0.25">
      <c r="A148" s="5">
        <v>93</v>
      </c>
    </row>
    <row r="149" spans="1:1" x14ac:dyDescent="0.25">
      <c r="A149" s="5">
        <v>77</v>
      </c>
    </row>
    <row r="150" spans="1:1" x14ac:dyDescent="0.25">
      <c r="A150" s="5">
        <v>96</v>
      </c>
    </row>
    <row r="151" spans="1:1" x14ac:dyDescent="0.25">
      <c r="A151" s="5">
        <v>61</v>
      </c>
    </row>
    <row r="152" spans="1:1" x14ac:dyDescent="0.25">
      <c r="A152" s="5">
        <v>28</v>
      </c>
    </row>
    <row r="153" spans="1:1" x14ac:dyDescent="0.25">
      <c r="A153" s="5">
        <v>83</v>
      </c>
    </row>
    <row r="154" spans="1:1" x14ac:dyDescent="0.25">
      <c r="A154" s="5">
        <v>62</v>
      </c>
    </row>
    <row r="155" spans="1:1" x14ac:dyDescent="0.25">
      <c r="A155" s="5">
        <v>97</v>
      </c>
    </row>
    <row r="156" spans="1:1" x14ac:dyDescent="0.25">
      <c r="A156" s="5">
        <v>66</v>
      </c>
    </row>
    <row r="157" spans="1:1" x14ac:dyDescent="0.25">
      <c r="A157" s="5">
        <v>61</v>
      </c>
    </row>
    <row r="158" spans="1:1" x14ac:dyDescent="0.25">
      <c r="A158" s="5">
        <v>49</v>
      </c>
    </row>
    <row r="159" spans="1:1" x14ac:dyDescent="0.25">
      <c r="A159" s="5">
        <v>97</v>
      </c>
    </row>
    <row r="160" spans="1:1" x14ac:dyDescent="0.25">
      <c r="A160" s="5">
        <v>66</v>
      </c>
    </row>
    <row r="161" spans="1:1" x14ac:dyDescent="0.25">
      <c r="A161" s="5">
        <v>99</v>
      </c>
    </row>
    <row r="162" spans="1:1" x14ac:dyDescent="0.25">
      <c r="A162" s="5">
        <v>63</v>
      </c>
    </row>
    <row r="163" spans="1:1" x14ac:dyDescent="0.25">
      <c r="A163" s="5">
        <v>65</v>
      </c>
    </row>
    <row r="164" spans="1:1" x14ac:dyDescent="0.25">
      <c r="A164" s="5">
        <v>44</v>
      </c>
    </row>
    <row r="165" spans="1:1" x14ac:dyDescent="0.25">
      <c r="A165" s="5">
        <v>45</v>
      </c>
    </row>
    <row r="166" spans="1:1" x14ac:dyDescent="0.25">
      <c r="A166" s="5">
        <v>65</v>
      </c>
    </row>
    <row r="167" spans="1:1" x14ac:dyDescent="0.25">
      <c r="A167" s="5">
        <v>91</v>
      </c>
    </row>
    <row r="168" spans="1:1" x14ac:dyDescent="0.25">
      <c r="A168" s="5">
        <v>65</v>
      </c>
    </row>
    <row r="169" spans="1:1" x14ac:dyDescent="0.25">
      <c r="A169" s="5">
        <v>29</v>
      </c>
    </row>
    <row r="170" spans="1:1" x14ac:dyDescent="0.25">
      <c r="A170" s="5">
        <v>93</v>
      </c>
    </row>
    <row r="171" spans="1:1" x14ac:dyDescent="0.25">
      <c r="A171" s="5">
        <v>95</v>
      </c>
    </row>
    <row r="172" spans="1:1" x14ac:dyDescent="0.25">
      <c r="A172" s="5">
        <v>48</v>
      </c>
    </row>
    <row r="173" spans="1:1" x14ac:dyDescent="0.25">
      <c r="A173" s="5">
        <v>60</v>
      </c>
    </row>
    <row r="174" spans="1:1" x14ac:dyDescent="0.25">
      <c r="A174" s="5">
        <v>27</v>
      </c>
    </row>
    <row r="175" spans="1:1" x14ac:dyDescent="0.25">
      <c r="A175" s="5">
        <v>82</v>
      </c>
    </row>
    <row r="176" spans="1:1" x14ac:dyDescent="0.25">
      <c r="A176" s="5">
        <v>60</v>
      </c>
    </row>
    <row r="177" spans="1:1" x14ac:dyDescent="0.25">
      <c r="A177" s="5">
        <v>36</v>
      </c>
    </row>
    <row r="178" spans="1:1" x14ac:dyDescent="0.25">
      <c r="A178" s="5">
        <v>80</v>
      </c>
    </row>
    <row r="179" spans="1:1" x14ac:dyDescent="0.25">
      <c r="A179" s="5">
        <v>84</v>
      </c>
    </row>
    <row r="180" spans="1:1" x14ac:dyDescent="0.25">
      <c r="A180" s="5">
        <v>29</v>
      </c>
    </row>
    <row r="181" spans="1:1" x14ac:dyDescent="0.25">
      <c r="A181" s="5">
        <v>50</v>
      </c>
    </row>
    <row r="182" spans="1:1" x14ac:dyDescent="0.25">
      <c r="A182" s="5">
        <v>34</v>
      </c>
    </row>
    <row r="183" spans="1:1" x14ac:dyDescent="0.25">
      <c r="A183" s="5">
        <v>81</v>
      </c>
    </row>
    <row r="184" spans="1:1" x14ac:dyDescent="0.25">
      <c r="A184" s="5">
        <v>80</v>
      </c>
    </row>
    <row r="185" spans="1:1" x14ac:dyDescent="0.25">
      <c r="A185" s="5">
        <v>50</v>
      </c>
    </row>
    <row r="186" spans="1:1" x14ac:dyDescent="0.25">
      <c r="A186" s="5">
        <v>64</v>
      </c>
    </row>
    <row r="187" spans="1:1" x14ac:dyDescent="0.25">
      <c r="A187" s="5">
        <v>26</v>
      </c>
    </row>
    <row r="188" spans="1:1" x14ac:dyDescent="0.25">
      <c r="A188" s="5">
        <v>66</v>
      </c>
    </row>
    <row r="189" spans="1:1" x14ac:dyDescent="0.25">
      <c r="A189" s="5">
        <v>66</v>
      </c>
    </row>
    <row r="190" spans="1:1" x14ac:dyDescent="0.25">
      <c r="A190" s="5">
        <v>30</v>
      </c>
    </row>
    <row r="191" spans="1:1" x14ac:dyDescent="0.25">
      <c r="A191" s="5">
        <v>67</v>
      </c>
    </row>
    <row r="192" spans="1:1" x14ac:dyDescent="0.25">
      <c r="A192" s="5">
        <v>78</v>
      </c>
    </row>
    <row r="193" spans="1:1" x14ac:dyDescent="0.25">
      <c r="A193" s="5">
        <v>64</v>
      </c>
    </row>
    <row r="194" spans="1:1" x14ac:dyDescent="0.25">
      <c r="A194" s="5">
        <v>67</v>
      </c>
    </row>
    <row r="195" spans="1:1" x14ac:dyDescent="0.25">
      <c r="A195" s="5">
        <v>91</v>
      </c>
    </row>
    <row r="196" spans="1:1" x14ac:dyDescent="0.25">
      <c r="A196" s="5">
        <v>93</v>
      </c>
    </row>
    <row r="197" spans="1:1" x14ac:dyDescent="0.25">
      <c r="A197" s="5">
        <v>64</v>
      </c>
    </row>
    <row r="198" spans="1:1" x14ac:dyDescent="0.25">
      <c r="A198" s="5">
        <v>99</v>
      </c>
    </row>
    <row r="199" spans="1:1" x14ac:dyDescent="0.25">
      <c r="A199" s="5">
        <v>76</v>
      </c>
    </row>
    <row r="200" spans="1:1" x14ac:dyDescent="0.25">
      <c r="A200" s="5">
        <v>81</v>
      </c>
    </row>
    <row r="201" spans="1:1" x14ac:dyDescent="0.25">
      <c r="A201" s="5">
        <v>60</v>
      </c>
    </row>
    <row r="202" spans="1:1" x14ac:dyDescent="0.25">
      <c r="A202" s="5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opLeftCell="A10" workbookViewId="0">
      <selection activeCell="B20" sqref="B20:C26"/>
    </sheetView>
  </sheetViews>
  <sheetFormatPr defaultRowHeight="15" x14ac:dyDescent="0.25"/>
  <cols>
    <col min="2" max="2" width="51.42578125" bestFit="1" customWidth="1"/>
    <col min="3" max="3" width="11.85546875" bestFit="1" customWidth="1"/>
    <col min="39" max="39" width="11" bestFit="1" customWidth="1"/>
  </cols>
  <sheetData>
    <row r="1" spans="1:39" x14ac:dyDescent="0.25">
      <c r="D1" t="s">
        <v>51</v>
      </c>
      <c r="E1" t="s">
        <v>77</v>
      </c>
      <c r="G1" t="s">
        <v>78</v>
      </c>
      <c r="M1" t="s">
        <v>79</v>
      </c>
      <c r="Q1" t="s">
        <v>80</v>
      </c>
      <c r="T1" t="s">
        <v>81</v>
      </c>
      <c r="X1" t="s">
        <v>82</v>
      </c>
      <c r="AF1" t="s">
        <v>83</v>
      </c>
    </row>
    <row r="2" spans="1:39" x14ac:dyDescent="0.25">
      <c r="B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51</v>
      </c>
      <c r="Y2" t="s">
        <v>104</v>
      </c>
      <c r="Z2" t="s">
        <v>105</v>
      </c>
      <c r="AA2" t="s">
        <v>106</v>
      </c>
      <c r="AB2" t="s">
        <v>107</v>
      </c>
      <c r="AC2" t="s">
        <v>108</v>
      </c>
      <c r="AD2" t="s">
        <v>109</v>
      </c>
      <c r="AE2" t="s">
        <v>110</v>
      </c>
      <c r="AF2" t="s">
        <v>51</v>
      </c>
      <c r="AG2" t="s">
        <v>111</v>
      </c>
      <c r="AH2" t="s">
        <v>112</v>
      </c>
      <c r="AI2" t="s">
        <v>113</v>
      </c>
      <c r="AJ2" t="s">
        <v>114</v>
      </c>
      <c r="AK2" t="s">
        <v>115</v>
      </c>
      <c r="AL2" t="s">
        <v>116</v>
      </c>
      <c r="AM2" t="s">
        <v>117</v>
      </c>
    </row>
    <row r="3" spans="1:39" x14ac:dyDescent="0.25">
      <c r="A3" t="s">
        <v>83</v>
      </c>
      <c r="B3" t="s">
        <v>51</v>
      </c>
      <c r="C3" t="s">
        <v>118</v>
      </c>
      <c r="D3">
        <v>9522</v>
      </c>
      <c r="E3">
        <v>4171</v>
      </c>
      <c r="F3">
        <v>5351</v>
      </c>
      <c r="G3">
        <v>1183</v>
      </c>
      <c r="H3">
        <v>1726</v>
      </c>
      <c r="I3">
        <v>1769</v>
      </c>
      <c r="J3">
        <v>1226</v>
      </c>
      <c r="K3">
        <v>1484</v>
      </c>
      <c r="L3">
        <v>2134</v>
      </c>
      <c r="M3">
        <v>4080</v>
      </c>
      <c r="N3">
        <v>2032</v>
      </c>
      <c r="O3">
        <v>1902</v>
      </c>
      <c r="P3">
        <v>1508</v>
      </c>
      <c r="Q3">
        <v>5277</v>
      </c>
      <c r="R3">
        <v>3201</v>
      </c>
      <c r="S3">
        <v>1044</v>
      </c>
      <c r="T3">
        <v>3702</v>
      </c>
      <c r="U3">
        <v>3603</v>
      </c>
      <c r="V3">
        <v>611</v>
      </c>
      <c r="W3">
        <v>1606</v>
      </c>
      <c r="X3">
        <v>9522</v>
      </c>
      <c r="Y3">
        <v>4251</v>
      </c>
      <c r="Z3">
        <v>3455</v>
      </c>
      <c r="AA3">
        <v>716</v>
      </c>
      <c r="AB3">
        <v>379</v>
      </c>
      <c r="AC3">
        <v>416</v>
      </c>
      <c r="AD3">
        <v>305</v>
      </c>
      <c r="AE3">
        <v>0</v>
      </c>
      <c r="AF3">
        <v>9522</v>
      </c>
      <c r="AG3">
        <v>3857</v>
      </c>
      <c r="AH3">
        <v>4869</v>
      </c>
      <c r="AI3">
        <v>178</v>
      </c>
      <c r="AJ3">
        <v>80</v>
      </c>
      <c r="AK3">
        <v>108</v>
      </c>
      <c r="AL3">
        <v>430</v>
      </c>
      <c r="AM3">
        <v>0</v>
      </c>
    </row>
    <row r="4" spans="1:39" x14ac:dyDescent="0.25">
      <c r="C4" t="s">
        <v>119</v>
      </c>
      <c r="D4">
        <v>8765.295537560567</v>
      </c>
      <c r="E4">
        <v>4373.1246876319856</v>
      </c>
      <c r="F4">
        <v>4392.1708499286588</v>
      </c>
      <c r="G4">
        <v>874.21465248160052</v>
      </c>
      <c r="H4">
        <v>1426.3001575980531</v>
      </c>
      <c r="I4">
        <v>1383.7212784946678</v>
      </c>
      <c r="J4">
        <v>1406.3830339777933</v>
      </c>
      <c r="K4">
        <v>1556.4329452466311</v>
      </c>
      <c r="L4">
        <v>2118.2434697618687</v>
      </c>
      <c r="M4">
        <v>3324.9274844355405</v>
      </c>
      <c r="N4">
        <v>2085.8733187911384</v>
      </c>
      <c r="O4">
        <v>1855.9718408104984</v>
      </c>
      <c r="P4">
        <v>1498.5228935234481</v>
      </c>
      <c r="Q4">
        <v>4819.2175208485223</v>
      </c>
      <c r="R4">
        <v>2927.460652808712</v>
      </c>
      <c r="S4">
        <v>1018.6173639033877</v>
      </c>
      <c r="T4">
        <v>3458.8976106635782</v>
      </c>
      <c r="U4">
        <v>3592.1427972604229</v>
      </c>
      <c r="V4">
        <v>383.66241536334434</v>
      </c>
      <c r="W4">
        <v>1330.5927142733024</v>
      </c>
      <c r="X4">
        <v>8765.295537560567</v>
      </c>
      <c r="Y4">
        <v>4296.6713937840022</v>
      </c>
      <c r="Z4">
        <v>3478.7137362496624</v>
      </c>
      <c r="AA4">
        <v>543.04167287016605</v>
      </c>
      <c r="AB4">
        <v>222.67603613263751</v>
      </c>
      <c r="AC4">
        <v>163.29499656358354</v>
      </c>
      <c r="AD4">
        <v>60.897701960584882</v>
      </c>
      <c r="AE4">
        <v>0</v>
      </c>
      <c r="AF4">
        <v>8765.295537560567</v>
      </c>
      <c r="AG4">
        <v>3573.9787083776905</v>
      </c>
      <c r="AH4">
        <v>4664.8944791458262</v>
      </c>
      <c r="AI4">
        <v>121.15538823381216</v>
      </c>
      <c r="AJ4">
        <v>52.460720791345395</v>
      </c>
      <c r="AK4">
        <v>66.820854824363195</v>
      </c>
      <c r="AL4">
        <v>285.98538618759898</v>
      </c>
      <c r="AM4">
        <v>0</v>
      </c>
    </row>
    <row r="5" spans="1:39" x14ac:dyDescent="0.25">
      <c r="B5" t="s">
        <v>111</v>
      </c>
      <c r="D5">
        <v>0.40774195154774551</v>
      </c>
      <c r="E5">
        <v>0.42647556445612539</v>
      </c>
      <c r="F5">
        <v>0.38908957487629964</v>
      </c>
      <c r="G5">
        <v>0.21669935441977603</v>
      </c>
      <c r="H5">
        <v>0.41722667735044205</v>
      </c>
      <c r="I5">
        <v>0.43636637811229967</v>
      </c>
      <c r="J5">
        <v>0.42467365751050534</v>
      </c>
      <c r="K5">
        <v>0.42430998330710495</v>
      </c>
      <c r="L5">
        <v>0.43808617310452208</v>
      </c>
      <c r="M5">
        <v>0.43956998899363048</v>
      </c>
      <c r="N5">
        <v>0.35678951787859725</v>
      </c>
      <c r="O5">
        <v>0.42803228471886717</v>
      </c>
      <c r="P5">
        <v>0.38291491571892405</v>
      </c>
      <c r="Q5">
        <v>0.42884345497989862</v>
      </c>
      <c r="R5">
        <v>0.37291984512070847</v>
      </c>
      <c r="S5">
        <v>0.40798503728860508</v>
      </c>
      <c r="T5">
        <v>0.87592204266304596</v>
      </c>
      <c r="U5">
        <v>3.2250820672601807E-2</v>
      </c>
      <c r="V5">
        <v>0.17533156930557867</v>
      </c>
      <c r="W5">
        <v>0.2714101448587205</v>
      </c>
      <c r="X5">
        <v>0.40774195154774551</v>
      </c>
      <c r="Y5">
        <v>0.32877072052820322</v>
      </c>
      <c r="Z5">
        <v>0.52838624116897581</v>
      </c>
      <c r="AA5">
        <v>0.37734541229189533</v>
      </c>
      <c r="AB5">
        <v>0.33336897970550849</v>
      </c>
      <c r="AC5">
        <v>0.17736038106132659</v>
      </c>
      <c r="AD5">
        <v>0.24869334894032702</v>
      </c>
      <c r="AE5">
        <v>0</v>
      </c>
      <c r="AF5">
        <v>0.40774195154774551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D6">
        <v>3573.9787083776905</v>
      </c>
      <c r="E6">
        <v>1865.0308195948678</v>
      </c>
      <c r="F6">
        <v>1708.9478887828175</v>
      </c>
      <c r="G6">
        <v>189.44175081707169</v>
      </c>
      <c r="H6">
        <v>595.09047565904757</v>
      </c>
      <c r="I6">
        <v>603.80944261363891</v>
      </c>
      <c r="J6">
        <v>597.25382690007086</v>
      </c>
      <c r="K6">
        <v>660.41003701622628</v>
      </c>
      <c r="L6">
        <v>927.97317537162132</v>
      </c>
      <c r="M6">
        <v>1461.5383377379501</v>
      </c>
      <c r="N6">
        <v>744.21773576731982</v>
      </c>
      <c r="O6">
        <v>794.41586739599927</v>
      </c>
      <c r="P6">
        <v>573.80676747640939</v>
      </c>
      <c r="Q6">
        <v>2066.689891940342</v>
      </c>
      <c r="R6">
        <v>1091.7081732423931</v>
      </c>
      <c r="S6">
        <v>415.58064319494423</v>
      </c>
      <c r="T6">
        <v>3029.7246604947704</v>
      </c>
      <c r="U6">
        <v>115.84955318482413</v>
      </c>
      <c r="V6">
        <v>67.268133369223904</v>
      </c>
      <c r="W6">
        <v>361.13636132887513</v>
      </c>
      <c r="X6">
        <v>3573.9787083776905</v>
      </c>
      <c r="Y6">
        <v>1412.6197500072858</v>
      </c>
      <c r="Z6">
        <v>1838.1044751998429</v>
      </c>
      <c r="AA6">
        <v>204.91428394087336</v>
      </c>
      <c r="AB6">
        <v>74.233282970404304</v>
      </c>
      <c r="AC6">
        <v>28.962062815925194</v>
      </c>
      <c r="AD6">
        <v>15.144853443347772</v>
      </c>
      <c r="AE6">
        <v>0</v>
      </c>
      <c r="AF6">
        <v>3573.9787083776905</v>
      </c>
      <c r="AG6">
        <v>3573.9787083776905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B7" t="s">
        <v>112</v>
      </c>
      <c r="D7">
        <v>0.53220047848427632</v>
      </c>
      <c r="E7">
        <v>0.51817551347709645</v>
      </c>
      <c r="F7">
        <v>0.54616462578447122</v>
      </c>
      <c r="G7">
        <v>0.6683708578655001</v>
      </c>
      <c r="H7">
        <v>0.48763275615755391</v>
      </c>
      <c r="I7">
        <v>0.49246503850228313</v>
      </c>
      <c r="J7">
        <v>0.52311369118382478</v>
      </c>
      <c r="K7">
        <v>0.53289350230911958</v>
      </c>
      <c r="L7">
        <v>0.53749186299348894</v>
      </c>
      <c r="M7">
        <v>0.49967431369233994</v>
      </c>
      <c r="N7">
        <v>0.57451489786805887</v>
      </c>
      <c r="O7">
        <v>0.51057895545129228</v>
      </c>
      <c r="P7">
        <v>0.57224895492144712</v>
      </c>
      <c r="Q7">
        <v>0.50853979930540416</v>
      </c>
      <c r="R7">
        <v>0.57389871528029524</v>
      </c>
      <c r="S7">
        <v>0.52430351133749586</v>
      </c>
      <c r="T7">
        <v>9.0990778415305049E-2</v>
      </c>
      <c r="U7">
        <v>0.94385752714592297</v>
      </c>
      <c r="V7">
        <v>0.51021539539347693</v>
      </c>
      <c r="W7">
        <v>0.5741390255397929</v>
      </c>
      <c r="X7">
        <v>0.53220047848427632</v>
      </c>
      <c r="Y7">
        <v>0.63990258709400938</v>
      </c>
      <c r="Z7">
        <v>0.42059123739876531</v>
      </c>
      <c r="AA7">
        <v>0.4749300814195494</v>
      </c>
      <c r="AB7">
        <v>0.35941540519225756</v>
      </c>
      <c r="AC7">
        <v>0.54050756526974753</v>
      </c>
      <c r="AD7">
        <v>0.4289918661500417</v>
      </c>
      <c r="AE7">
        <v>0</v>
      </c>
      <c r="AF7">
        <v>0.53220047848427632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D8">
        <v>4664.8944791458262</v>
      </c>
      <c r="E8">
        <v>2266.0461305130711</v>
      </c>
      <c r="F8">
        <v>2398.8483486327486</v>
      </c>
      <c r="G8">
        <v>584.29959723771731</v>
      </c>
      <c r="H8">
        <v>695.51067695749214</v>
      </c>
      <c r="I8">
        <v>681.43435269030499</v>
      </c>
      <c r="J8">
        <v>735.69822012242992</v>
      </c>
      <c r="K8">
        <v>829.41300330177535</v>
      </c>
      <c r="L8">
        <v>1138.538628836099</v>
      </c>
      <c r="M8">
        <v>1661.3808588621268</v>
      </c>
      <c r="N8">
        <v>1198.3652967109999</v>
      </c>
      <c r="O8">
        <v>947.62016382803643</v>
      </c>
      <c r="P8">
        <v>857.52815974465614</v>
      </c>
      <c r="Q8">
        <v>2450.7639108613948</v>
      </c>
      <c r="R8">
        <v>1680.0659076805341</v>
      </c>
      <c r="S8">
        <v>534.06466060389005</v>
      </c>
      <c r="T8">
        <v>314.72778605311771</v>
      </c>
      <c r="U8">
        <v>3390.4710177772613</v>
      </c>
      <c r="V8">
        <v>195.75047095222513</v>
      </c>
      <c r="W8">
        <v>763.94520436322193</v>
      </c>
      <c r="X8">
        <v>4664.8944791458262</v>
      </c>
      <c r="Y8">
        <v>2749.4511407752061</v>
      </c>
      <c r="Z8">
        <v>1463.1165148853277</v>
      </c>
      <c r="AA8">
        <v>257.90682591043628</v>
      </c>
      <c r="AB8">
        <v>80.033197753217692</v>
      </c>
      <c r="AC8">
        <v>88.262181013314333</v>
      </c>
      <c r="AD8">
        <v>26.124618808320363</v>
      </c>
      <c r="AE8">
        <v>0</v>
      </c>
      <c r="AF8">
        <v>4664.8944791458262</v>
      </c>
      <c r="AG8">
        <v>0</v>
      </c>
      <c r="AH8">
        <v>4664.8944791458262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B9" t="s">
        <v>113</v>
      </c>
      <c r="D9">
        <v>1.3822168084880161E-2</v>
      </c>
      <c r="E9">
        <v>1.5123892800790094E-2</v>
      </c>
      <c r="F9">
        <v>1.2526088153986772E-2</v>
      </c>
      <c r="G9">
        <v>1.8895839965179441E-2</v>
      </c>
      <c r="H9">
        <v>3.5444598672919166E-2</v>
      </c>
      <c r="I9">
        <v>1.7867644931553666E-2</v>
      </c>
      <c r="J9">
        <v>8.9019603153401138E-3</v>
      </c>
      <c r="K9">
        <v>1.3850747671101714E-3</v>
      </c>
      <c r="L9">
        <v>6.9314737222321869E-3</v>
      </c>
      <c r="M9">
        <v>1.4300794406242191E-2</v>
      </c>
      <c r="N9">
        <v>1.8526658944134102E-2</v>
      </c>
      <c r="O9">
        <v>1.5016171157116183E-2</v>
      </c>
      <c r="P9">
        <v>4.7329470184124126E-3</v>
      </c>
      <c r="Q9">
        <v>1.4932635123217393E-2</v>
      </c>
      <c r="R9">
        <v>1.3055476766779452E-2</v>
      </c>
      <c r="S9">
        <v>1.0771833728725297E-2</v>
      </c>
      <c r="T9">
        <v>1.1470904809459099E-2</v>
      </c>
      <c r="U9">
        <v>3.6492746477481647E-3</v>
      </c>
      <c r="V9">
        <v>0.13269293512763952</v>
      </c>
      <c r="W9">
        <v>1.3122494340355268E-2</v>
      </c>
      <c r="X9">
        <v>1.3822168084880161E-2</v>
      </c>
      <c r="Y9">
        <v>9.8625346458806936E-3</v>
      </c>
      <c r="Z9">
        <v>1.2313637549099882E-2</v>
      </c>
      <c r="AA9">
        <v>1.7062030014870885E-2</v>
      </c>
      <c r="AB9">
        <v>6.0464536983498969E-2</v>
      </c>
      <c r="AC9">
        <v>7.1017196849808256E-2</v>
      </c>
      <c r="AD9">
        <v>2.6561724890447572E-2</v>
      </c>
      <c r="AE9">
        <v>0</v>
      </c>
      <c r="AF9">
        <v>1.3822168084880161E-2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</row>
    <row r="10" spans="1:39" x14ac:dyDescent="0.25">
      <c r="D10">
        <v>121.15538823381216</v>
      </c>
      <c r="E10">
        <v>66.138668980234812</v>
      </c>
      <c r="F10">
        <v>55.016719253577385</v>
      </c>
      <c r="G10">
        <v>16.519020168507282</v>
      </c>
      <c r="H10">
        <v>50.554636673184355</v>
      </c>
      <c r="I10">
        <v>24.723840488378208</v>
      </c>
      <c r="J10">
        <v>12.519565956637942</v>
      </c>
      <c r="K10">
        <v>2.1557759991600758</v>
      </c>
      <c r="L10">
        <v>14.682548947944323</v>
      </c>
      <c r="M10">
        <v>47.5491043705767</v>
      </c>
      <c r="N10">
        <v>38.644263577912525</v>
      </c>
      <c r="O10">
        <v>27.869590824398433</v>
      </c>
      <c r="P10">
        <v>7.0924294609245457</v>
      </c>
      <c r="Q10">
        <v>71.963616818247289</v>
      </c>
      <c r="R10">
        <v>38.219394538405147</v>
      </c>
      <c r="S10">
        <v>10.972376877159762</v>
      </c>
      <c r="T10">
        <v>39.676685237587428</v>
      </c>
      <c r="U10">
        <v>13.108715641133637</v>
      </c>
      <c r="V10">
        <v>50.909291992721741</v>
      </c>
      <c r="W10">
        <v>17.460695362369364</v>
      </c>
      <c r="X10">
        <v>121.15538823381216</v>
      </c>
      <c r="Y10">
        <v>42.376070483159211</v>
      </c>
      <c r="Z10">
        <v>42.835620085253389</v>
      </c>
      <c r="AA10">
        <v>9.2653933218364699</v>
      </c>
      <c r="AB10">
        <v>13.464003422080811</v>
      </c>
      <c r="AC10">
        <v>11.596752915544775</v>
      </c>
      <c r="AD10">
        <v>1.6175480059375256</v>
      </c>
      <c r="AE10">
        <v>0</v>
      </c>
      <c r="AF10">
        <v>121.15538823381216</v>
      </c>
      <c r="AG10">
        <v>0</v>
      </c>
      <c r="AH10">
        <v>0</v>
      </c>
      <c r="AI10">
        <v>121.15538823381216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B11" t="s">
        <v>114</v>
      </c>
      <c r="D11">
        <v>5.9850487147345543E-3</v>
      </c>
      <c r="E11">
        <v>6.2767072958828931E-3</v>
      </c>
      <c r="F11">
        <v>5.694654878711374E-3</v>
      </c>
      <c r="G11">
        <v>2.0136987506427801E-2</v>
      </c>
      <c r="H11">
        <v>1.2357813388838304E-2</v>
      </c>
      <c r="I11">
        <v>8.3698402653717592E-3</v>
      </c>
      <c r="J11">
        <v>1.2703538675786041E-3</v>
      </c>
      <c r="K11">
        <v>7.2707689379340659E-4</v>
      </c>
      <c r="L11">
        <v>1.2892490786681173E-3</v>
      </c>
      <c r="M11">
        <v>6.561315184791223E-3</v>
      </c>
      <c r="N11">
        <v>7.2722153574297467E-3</v>
      </c>
      <c r="O11">
        <v>3.764938228258431E-3</v>
      </c>
      <c r="P11">
        <v>5.6644341701219984E-3</v>
      </c>
      <c r="Q11">
        <v>5.0612160735539011E-3</v>
      </c>
      <c r="R11">
        <v>5.5696471730893819E-3</v>
      </c>
      <c r="S11">
        <v>1.1549672213072217E-2</v>
      </c>
      <c r="T11">
        <v>3.1948363235299666E-3</v>
      </c>
      <c r="U11">
        <v>5.2651231648346963E-3</v>
      </c>
      <c r="V11">
        <v>3.0235780439106484E-2</v>
      </c>
      <c r="W11">
        <v>8.1893596302037835E-3</v>
      </c>
      <c r="X11">
        <v>5.9850487147345543E-3</v>
      </c>
      <c r="Y11">
        <v>3.538886019072669E-3</v>
      </c>
      <c r="Z11">
        <v>4.945010222271032E-3</v>
      </c>
      <c r="AA11">
        <v>6.9921500179213805E-3</v>
      </c>
      <c r="AB11">
        <v>2.6954259339488352E-2</v>
      </c>
      <c r="AC11">
        <v>5.538016283175376E-2</v>
      </c>
      <c r="AD11">
        <v>1.9879494195142431E-2</v>
      </c>
      <c r="AE11">
        <v>0</v>
      </c>
      <c r="AF11">
        <v>5.9850487147345543E-3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</row>
    <row r="12" spans="1:39" x14ac:dyDescent="0.25">
      <c r="D12">
        <v>52.460720791345395</v>
      </c>
      <c r="E12">
        <v>27.448823632665281</v>
      </c>
      <c r="F12">
        <v>25.011897158680117</v>
      </c>
      <c r="G12">
        <v>17.604049534958111</v>
      </c>
      <c r="H12">
        <v>17.625951184067404</v>
      </c>
      <c r="I12">
        <v>11.581526072796361</v>
      </c>
      <c r="J12">
        <v>1.7866041265106212</v>
      </c>
      <c r="K12">
        <v>1.1316464312276437</v>
      </c>
      <c r="L12">
        <v>2.7309434417852456</v>
      </c>
      <c r="M12">
        <v>21.815897191956594</v>
      </c>
      <c r="N12">
        <v>15.168919982565871</v>
      </c>
      <c r="O12">
        <v>6.9876193340386168</v>
      </c>
      <c r="P12">
        <v>8.4882842827843081</v>
      </c>
      <c r="Q12">
        <v>24.391101178471125</v>
      </c>
      <c r="R12">
        <v>16.304922949246436</v>
      </c>
      <c r="S12">
        <v>11.764696663627829</v>
      </c>
      <c r="T12">
        <v>11.050611725919012</v>
      </c>
      <c r="U12">
        <v>18.913074253249956</v>
      </c>
      <c r="V12">
        <v>11.600332553663355</v>
      </c>
      <c r="W12">
        <v>10.896702258513061</v>
      </c>
      <c r="X12">
        <v>52.460720791345395</v>
      </c>
      <c r="Y12">
        <v>15.205430324011683</v>
      </c>
      <c r="Z12">
        <v>17.202274986109234</v>
      </c>
      <c r="AA12">
        <v>3.797028842691188</v>
      </c>
      <c r="AB12">
        <v>6.0020676266083903</v>
      </c>
      <c r="AC12">
        <v>9.0433034993019277</v>
      </c>
      <c r="AD12">
        <v>1.210615512622961</v>
      </c>
      <c r="AE12">
        <v>0</v>
      </c>
      <c r="AF12">
        <v>52.460720791345395</v>
      </c>
      <c r="AG12">
        <v>0</v>
      </c>
      <c r="AH12">
        <v>0</v>
      </c>
      <c r="AI12">
        <v>0</v>
      </c>
      <c r="AJ12">
        <v>52.460720791345395</v>
      </c>
      <c r="AK12">
        <v>0</v>
      </c>
      <c r="AL12">
        <v>0</v>
      </c>
      <c r="AM12">
        <v>0</v>
      </c>
    </row>
    <row r="13" spans="1:39" x14ac:dyDescent="0.25">
      <c r="B13" t="s">
        <v>115</v>
      </c>
      <c r="D13">
        <v>7.6233430507877467E-3</v>
      </c>
      <c r="E13">
        <v>6.6752293854197321E-3</v>
      </c>
      <c r="F13">
        <v>8.5673453262841339E-3</v>
      </c>
      <c r="G13">
        <v>1.8335534776570208E-2</v>
      </c>
      <c r="H13">
        <v>1.3086657586751795E-2</v>
      </c>
      <c r="I13">
        <v>7.3004066938315137E-3</v>
      </c>
      <c r="J13">
        <v>2.7313417519283789E-3</v>
      </c>
      <c r="K13">
        <v>6.943669808016484E-3</v>
      </c>
      <c r="L13">
        <v>3.482018358387717E-3</v>
      </c>
      <c r="M13">
        <v>6.7895914756036114E-3</v>
      </c>
      <c r="N13">
        <v>8.4636075005435577E-3</v>
      </c>
      <c r="O13">
        <v>8.3184583179173755E-3</v>
      </c>
      <c r="P13">
        <v>7.4427411847546379E-3</v>
      </c>
      <c r="Q13">
        <v>5.6895285653011021E-3</v>
      </c>
      <c r="R13">
        <v>6.566315551274661E-3</v>
      </c>
      <c r="S13">
        <v>1.9810332497657485E-2</v>
      </c>
      <c r="T13">
        <v>2.4661009919931275E-3</v>
      </c>
      <c r="U13">
        <v>2.3165422095339015E-3</v>
      </c>
      <c r="V13">
        <v>8.153469649804744E-2</v>
      </c>
      <c r="W13">
        <v>1.4044654527380527E-2</v>
      </c>
      <c r="X13">
        <v>7.6233430507877467E-3</v>
      </c>
      <c r="Y13">
        <v>6.7121390263567247E-3</v>
      </c>
      <c r="Z13">
        <v>4.2815925599234651E-3</v>
      </c>
      <c r="AA13">
        <v>1.1138729766704512E-2</v>
      </c>
      <c r="AB13">
        <v>4.4480700878851601E-2</v>
      </c>
      <c r="AC13">
        <v>2.308977647677524E-2</v>
      </c>
      <c r="AD13">
        <v>5.5216182984511565E-2</v>
      </c>
      <c r="AE13">
        <v>0</v>
      </c>
      <c r="AF13">
        <v>7.6233430507877467E-3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</row>
    <row r="14" spans="1:39" x14ac:dyDescent="0.25">
      <c r="D14">
        <v>66.820854824363195</v>
      </c>
      <c r="E14">
        <v>29.191610420985516</v>
      </c>
      <c r="F14">
        <v>37.629244403377704</v>
      </c>
      <c r="G14">
        <v>16.029193162763626</v>
      </c>
      <c r="H14">
        <v>18.665501778415845</v>
      </c>
      <c r="I14">
        <v>10.101728083919573</v>
      </c>
      <c r="J14">
        <v>3.8413126999072547</v>
      </c>
      <c r="K14">
        <v>10.807356450111206</v>
      </c>
      <c r="L14">
        <v>7.3757626492457229</v>
      </c>
      <c r="M14">
        <v>22.574899305323704</v>
      </c>
      <c r="N14">
        <v>17.654013066104362</v>
      </c>
      <c r="O14">
        <v>15.438824397010514</v>
      </c>
      <c r="P14">
        <v>11.153118055924656</v>
      </c>
      <c r="Q14">
        <v>27.419075747267225</v>
      </c>
      <c r="R14">
        <v>19.222630410282516</v>
      </c>
      <c r="S14">
        <v>20.179148666813482</v>
      </c>
      <c r="T14">
        <v>8.5299908288601092</v>
      </c>
      <c r="U14">
        <v>8.3213504125269502</v>
      </c>
      <c r="V14">
        <v>31.281798594358094</v>
      </c>
      <c r="W14">
        <v>18.68771498861808</v>
      </c>
      <c r="X14">
        <v>66.820854824363195</v>
      </c>
      <c r="Y14">
        <v>28.839855745648144</v>
      </c>
      <c r="Z14">
        <v>14.894434851230114</v>
      </c>
      <c r="AA14">
        <v>6.048794446159933</v>
      </c>
      <c r="AB14">
        <v>9.9047861561041994</v>
      </c>
      <c r="AC14">
        <v>3.7704449704289247</v>
      </c>
      <c r="AD14">
        <v>3.3625386547919036</v>
      </c>
      <c r="AE14">
        <v>0</v>
      </c>
      <c r="AF14">
        <v>66.820854824363195</v>
      </c>
      <c r="AG14">
        <v>0</v>
      </c>
      <c r="AH14">
        <v>0</v>
      </c>
      <c r="AI14">
        <v>0</v>
      </c>
      <c r="AJ14">
        <v>0</v>
      </c>
      <c r="AK14">
        <v>66.820854824363195</v>
      </c>
      <c r="AL14">
        <v>0</v>
      </c>
      <c r="AM14">
        <v>0</v>
      </c>
    </row>
    <row r="15" spans="1:39" x14ac:dyDescent="0.25">
      <c r="B15" t="s">
        <v>116</v>
      </c>
      <c r="D15">
        <v>3.2627010117583601E-2</v>
      </c>
      <c r="E15">
        <v>2.7273092584682534E-2</v>
      </c>
      <c r="F15">
        <v>3.7957710980245439E-2</v>
      </c>
      <c r="G15">
        <v>5.7561425466549278E-2</v>
      </c>
      <c r="H15">
        <v>3.4251496843494142E-2</v>
      </c>
      <c r="I15">
        <v>3.7630691494658086E-2</v>
      </c>
      <c r="J15">
        <v>3.9308995370823774E-2</v>
      </c>
      <c r="K15">
        <v>3.3740692914855146E-2</v>
      </c>
      <c r="L15">
        <v>1.2719222742701562E-2</v>
      </c>
      <c r="M15">
        <v>3.3103996247389321E-2</v>
      </c>
      <c r="N15">
        <v>3.4433102451236493E-2</v>
      </c>
      <c r="O15">
        <v>3.4289192126549836E-2</v>
      </c>
      <c r="P15">
        <v>2.6996006986340283E-2</v>
      </c>
      <c r="Q15">
        <v>3.6933365952626827E-2</v>
      </c>
      <c r="R15">
        <v>2.7990000107848783E-2</v>
      </c>
      <c r="S15">
        <v>2.5579612934442175E-2</v>
      </c>
      <c r="T15">
        <v>1.5955336796665762E-2</v>
      </c>
      <c r="U15">
        <v>1.266071215935689E-2</v>
      </c>
      <c r="V15">
        <v>6.9989623236151016E-2</v>
      </c>
      <c r="W15">
        <v>0.11909432110354762</v>
      </c>
      <c r="X15">
        <v>3.2627010117583601E-2</v>
      </c>
      <c r="Y15">
        <v>1.1213132686475349E-2</v>
      </c>
      <c r="Z15">
        <v>2.9482281100962463E-2</v>
      </c>
      <c r="AA15">
        <v>0.11253159648905924</v>
      </c>
      <c r="AB15">
        <v>0.17531611790039484</v>
      </c>
      <c r="AC15">
        <v>0.13264491751058929</v>
      </c>
      <c r="AD15">
        <v>0.22065738283952935</v>
      </c>
      <c r="AE15">
        <v>0</v>
      </c>
      <c r="AF15">
        <v>3.2627010117583601E-2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</row>
    <row r="16" spans="1:39" x14ac:dyDescent="0.25">
      <c r="D16">
        <v>285.98538618759898</v>
      </c>
      <c r="E16">
        <v>119.26863449014803</v>
      </c>
      <c r="F16">
        <v>166.716751697451</v>
      </c>
      <c r="G16">
        <v>50.321041560584931</v>
      </c>
      <c r="H16">
        <v>48.852915345844913</v>
      </c>
      <c r="I16">
        <v>52.070388545626706</v>
      </c>
      <c r="J16">
        <v>55.283504172238175</v>
      </c>
      <c r="K16">
        <v>52.515126048130135</v>
      </c>
      <c r="L16">
        <v>26.942410515174231</v>
      </c>
      <c r="M16">
        <v>110.06838696759574</v>
      </c>
      <c r="N16">
        <v>71.823089686235946</v>
      </c>
      <c r="O16">
        <v>63.63977503101755</v>
      </c>
      <c r="P16">
        <v>40.454134502749859</v>
      </c>
      <c r="Q16">
        <v>177.9899243028095</v>
      </c>
      <c r="R16">
        <v>81.939623987838914</v>
      </c>
      <c r="S16">
        <v>26.055837896950489</v>
      </c>
      <c r="T16">
        <v>55.187876323319877</v>
      </c>
      <c r="U16">
        <v>45.479085991421307</v>
      </c>
      <c r="V16">
        <v>26.852387901152145</v>
      </c>
      <c r="W16">
        <v>158.46603597170568</v>
      </c>
      <c r="X16">
        <v>285.98538618759898</v>
      </c>
      <c r="Y16">
        <v>48.179146448682992</v>
      </c>
      <c r="Z16">
        <v>102.56041624189193</v>
      </c>
      <c r="AA16">
        <v>61.10934640816923</v>
      </c>
      <c r="AB16">
        <v>39.038698204222058</v>
      </c>
      <c r="AC16">
        <v>21.660251349068503</v>
      </c>
      <c r="AD16">
        <v>13.437527535564335</v>
      </c>
      <c r="AE16">
        <v>0</v>
      </c>
      <c r="AF16">
        <v>285.98538618759898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285.98538618759898</v>
      </c>
      <c r="AM16">
        <v>0</v>
      </c>
    </row>
    <row r="17" spans="2:39" x14ac:dyDescent="0.25">
      <c r="B17" t="s">
        <v>117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2:39" x14ac:dyDescent="0.25"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20" spans="2:39" x14ac:dyDescent="0.25">
      <c r="B20" t="s">
        <v>120</v>
      </c>
      <c r="C20">
        <v>3574</v>
      </c>
    </row>
    <row r="21" spans="2:39" x14ac:dyDescent="0.25">
      <c r="B21" t="s">
        <v>121</v>
      </c>
      <c r="C21">
        <v>8765</v>
      </c>
    </row>
    <row r="22" spans="2:39" x14ac:dyDescent="0.25">
      <c r="B22" t="s">
        <v>122</v>
      </c>
      <c r="C22">
        <f>C20/C21</f>
        <v>0.40775812892184826</v>
      </c>
    </row>
    <row r="23" spans="2:39" x14ac:dyDescent="0.25">
      <c r="B23" t="s">
        <v>123</v>
      </c>
      <c r="C23">
        <f xml:space="preserve"> SQRT((C22 * (1 - C22)) / C21)</f>
        <v>5.2489798777465516E-3</v>
      </c>
    </row>
    <row r="24" spans="2:39" x14ac:dyDescent="0.25">
      <c r="B24" t="s">
        <v>124</v>
      </c>
      <c r="C24">
        <f>1.96*C23</f>
        <v>1.0288000560383242E-2</v>
      </c>
    </row>
    <row r="25" spans="2:39" x14ac:dyDescent="0.25">
      <c r="B25" t="s">
        <v>125</v>
      </c>
      <c r="C25">
        <f>C22-C24</f>
        <v>0.397470128361465</v>
      </c>
    </row>
    <row r="26" spans="2:39" x14ac:dyDescent="0.25">
      <c r="B26" t="s">
        <v>125</v>
      </c>
      <c r="C26">
        <f>C22+C23</f>
        <v>0.41300710879959479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Description (Sz2)</vt:lpstr>
      <vt:lpstr>Sheet1</vt:lpstr>
      <vt:lpstr>Sheet2</vt:lpstr>
      <vt:lpstr>Sheet3</vt:lpstr>
      <vt:lpstr>Sheet4</vt:lpstr>
      <vt:lpstr>Sheet5</vt:lpstr>
      <vt:lpstr>Dataset (Sz2)</vt:lpstr>
      <vt:lpstr>Sheet8</vt:lpstr>
      <vt:lpstr>Sheet9</vt:lpstr>
      <vt:lpstr>Sheet10</vt:lpstr>
      <vt:lpstr>Sheet11</vt:lpstr>
      <vt:lpstr>Sheet12</vt:lpstr>
      <vt:lpstr>Sheet13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Pikéthy Áron</dc:creator>
  <cp:lastModifiedBy>fredy</cp:lastModifiedBy>
  <dcterms:created xsi:type="dcterms:W3CDTF">2015-06-05T18:19:34Z</dcterms:created>
  <dcterms:modified xsi:type="dcterms:W3CDTF">2023-05-30T10:10:21Z</dcterms:modified>
</cp:coreProperties>
</file>