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17.xml" ContentType="application/vnd.openxmlformats-officedocument.spreadsheetml.externalLink+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charts/chart1.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calcChain.xml" ContentType="application/vnd.openxmlformats-officedocument.spreadsheetml.calcChain+xml"/>
  <Override PartName="/xl/externalLinks/externalLink10.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3420" yWindow="-1125" windowWidth="15480" windowHeight="11640"/>
  </bookViews>
  <sheets>
    <sheet name="LIEE-Table 2 (2009)" sheetId="55" r:id="rId1"/>
    <sheet name="LIEE-Table 2 Pie Chart (2009)" sheetId="85" r:id="rId2"/>
    <sheet name="LIEE-Table 3 (2009)" sheetId="56" r:id="rId3"/>
    <sheet name="LIEE-Table 4 (2009)" sheetId="91" r:id="rId4"/>
    <sheet name="LIEE-Table 6 (2009)" sheetId="59" r:id="rId5"/>
    <sheet name="LIEE-Table 8 (2009)" sheetId="61" r:id="rId6"/>
    <sheet name="LIEE-Table 9 (2009) " sheetId="62" r:id="rId7"/>
    <sheet name="LIEE-Table 11 (2009) " sheetId="64" r:id="rId8"/>
    <sheet name="LIEE-Table 2  (2010)" sheetId="86" r:id="rId9"/>
    <sheet name="LIEE-Table 4 (2010) " sheetId="88" r:id="rId10"/>
    <sheet name="LIEE-Table 6 (2010)" sheetId="94" r:id="rId11"/>
    <sheet name="LIEE-Table 8  (2010)" sheetId="89" r:id="rId12"/>
    <sheet name="LIEE-Table 9  (2010)" sheetId="90" r:id="rId13"/>
  </sheets>
  <externalReferences>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______NPV2003">'[1]All Rates'!$V$7:$X$31</definedName>
    <definedName name="______NPV2003">'[1]All Rates'!$V$7:$X$31</definedName>
    <definedName name="______NPV2004">'[2]All Rates'!$Z$7:$AB$31</definedName>
    <definedName name="_____NPV2003">'[1]All Rates'!$V$7:$X$31</definedName>
    <definedName name="_____NPV2004">'[2]All Rates'!$Z$7:$AB$31</definedName>
    <definedName name="____NPV2003" localSheetId="11">'[3]All Rates'!$Q$7:$R$31</definedName>
    <definedName name="____NPV2004">'[2]All Rates'!$Z$7:$AB$31</definedName>
    <definedName name="___NPV2003">'[1]All Rates'!$V$7:$X$31</definedName>
    <definedName name="___NPV2004">'[2]All Rates'!$Z$7:$AB$31</definedName>
    <definedName name="__NPV2003">'[1]All Rates'!$V$7:$X$31</definedName>
    <definedName name="__NPV2004">'[2]All Rates'!$Z$7:$AB$31</definedName>
    <definedName name="_NPV2003" localSheetId="4">'[3]All Rates'!$Q$7:$R$31</definedName>
    <definedName name="_NPV2003" localSheetId="10">'[3]All Rates'!$Q$7:$R$31</definedName>
    <definedName name="_NPV2003" localSheetId="5">'[3]All Rates'!$Q$7:$R$31</definedName>
    <definedName name="_NPV2003">'[1]All Rates'!$V$7:$X$31</definedName>
    <definedName name="_NPV2004">'[2]All Rates'!$Z$7:$AB$31</definedName>
    <definedName name="atticinsulation" localSheetId="1">'[4]Unit Input'!$D$8:$D$9</definedName>
    <definedName name="atticinsulation">'[5]Unit Input'!$D$8:$D$9</definedName>
    <definedName name="atticventing" localSheetId="8">#REF!</definedName>
    <definedName name="atticventing" localSheetId="3">#REF!</definedName>
    <definedName name="atticventing" localSheetId="9">#REF!</definedName>
    <definedName name="atticventing" localSheetId="10">#REF!</definedName>
    <definedName name="atticventing" localSheetId="11">#REF!</definedName>
    <definedName name="atticventing" localSheetId="12">#REF!</definedName>
    <definedName name="atticventing">#REF!</definedName>
    <definedName name="atticweatherstripping" localSheetId="1">'[4]Unit Input'!$D$5:$D$7</definedName>
    <definedName name="atticweatherstripping">'[5]Unit Input'!$D$5:$D$7</definedName>
    <definedName name="Base_Customers" localSheetId="1">'[4]Key to Tables'!$B$19</definedName>
    <definedName name="Base_Customers">'[5]Key to Tables'!$B$19</definedName>
    <definedName name="caulking" localSheetId="1">'[4]Unit Input'!$D$12:$D$14</definedName>
    <definedName name="caulking">'[5]Unit Input'!$D$12:$D$14</definedName>
    <definedName name="centralAC" localSheetId="1">'[4]Unit Input'!$D$48</definedName>
    <definedName name="centralAC">'[5]Unit Input'!$D$48</definedName>
    <definedName name="CFL" localSheetId="8">#REF!</definedName>
    <definedName name="CFL" localSheetId="3">#REF!</definedName>
    <definedName name="CFL" localSheetId="9">#REF!</definedName>
    <definedName name="CFL" localSheetId="10">#REF!</definedName>
    <definedName name="CFL" localSheetId="11">#REF!</definedName>
    <definedName name="CFL" localSheetId="12">#REF!</definedName>
    <definedName name="CFL">#REF!</definedName>
    <definedName name="Discount" localSheetId="1">'[6]Energy Rate'!$C$44</definedName>
    <definedName name="Discount">'[7]Energy Rate'!$C$44</definedName>
    <definedName name="Discount_Rate" localSheetId="8">#REF!</definedName>
    <definedName name="Discount_Rate" localSheetId="1">#REF!</definedName>
    <definedName name="Discount_Rate" localSheetId="3">#REF!</definedName>
    <definedName name="Discount_Rate" localSheetId="9">#REF!</definedName>
    <definedName name="Discount_Rate" localSheetId="10">#REF!</definedName>
    <definedName name="Discount_Rate" localSheetId="11">#REF!</definedName>
    <definedName name="Discount_Rate" localSheetId="12">#REF!</definedName>
    <definedName name="Discount_Rate">#REF!</definedName>
    <definedName name="Dixcount_Rate" localSheetId="8">#REF!</definedName>
    <definedName name="Dixcount_Rate" localSheetId="1">#REF!</definedName>
    <definedName name="Dixcount_Rate" localSheetId="3">#REF!</definedName>
    <definedName name="Dixcount_Rate" localSheetId="9">#REF!</definedName>
    <definedName name="Dixcount_Rate" localSheetId="10">#REF!</definedName>
    <definedName name="Dixcount_Rate" localSheetId="11">#REF!</definedName>
    <definedName name="Dixcount_Rate" localSheetId="12">#REF!</definedName>
    <definedName name="Dixcount_Rate">#REF!</definedName>
    <definedName name="Diycount_Rate" localSheetId="8">#REF!</definedName>
    <definedName name="Diycount_Rate" localSheetId="1">#REF!</definedName>
    <definedName name="Diycount_Rate" localSheetId="3">#REF!</definedName>
    <definedName name="Diycount_Rate" localSheetId="9">#REF!</definedName>
    <definedName name="Diycount_Rate" localSheetId="10">#REF!</definedName>
    <definedName name="Diycount_Rate" localSheetId="11">#REF!</definedName>
    <definedName name="Diycount_Rate" localSheetId="12">#REF!</definedName>
    <definedName name="Diycount_Rate">#REF!</definedName>
    <definedName name="doorweatherstripping" localSheetId="1">'[4]Unit Input'!$D$17:$D$19</definedName>
    <definedName name="doorweatherstripping">'[5]Unit Input'!$D$17:$D$19</definedName>
    <definedName name="Double?">'[8]Unit Input'!$D$45</definedName>
    <definedName name="Double1">'[8]Unit Input'!$D$47</definedName>
    <definedName name="ductrepair" localSheetId="8">'[9]Per Measure Savings'!#REF!</definedName>
    <definedName name="ductrepair" localSheetId="1">'[10]Per Measure Savings'!#REF!</definedName>
    <definedName name="ductrepair" localSheetId="3">'[9]Per Measure Savings'!#REF!</definedName>
    <definedName name="ductrepair" localSheetId="9">'[9]Per Measure Savings'!#REF!</definedName>
    <definedName name="ductrepair" localSheetId="10">'[9]Per Measure Savings'!#REF!</definedName>
    <definedName name="ductrepair" localSheetId="11">'[9]Per Measure Savings'!#REF!</definedName>
    <definedName name="ductrepair" localSheetId="12">'[9]Per Measure Savings'!#REF!</definedName>
    <definedName name="ductrepair">'[9]Per Measure Savings'!#REF!</definedName>
    <definedName name="ductsealandrepair" localSheetId="1">'[4]Unit Input'!$D$49:$D$51</definedName>
    <definedName name="ductsealandrepair">'[5]Unit Input'!$D$49:$D$51</definedName>
    <definedName name="educworkshop" localSheetId="1">'[4]Unit Input'!$D$63</definedName>
    <definedName name="educworkshop">'[5]Unit Input'!$D$63</definedName>
    <definedName name="electricfurnacerepair" localSheetId="1">'[4]Unit Input'!$D$40</definedName>
    <definedName name="electricfurnacerepair">'[5]Unit Input'!$D$40</definedName>
    <definedName name="electricfurnacereplacement" localSheetId="1">'[4]Unit Input'!$D$41</definedName>
    <definedName name="electricfurnacereplacement">'[5]Unit Input'!$D$41</definedName>
    <definedName name="electricwaterheaterreplacement" localSheetId="1">'[4]Unit Input'!$D$54</definedName>
    <definedName name="electricwaterheaterreplacement">'[5]Unit Input'!$D$54</definedName>
    <definedName name="Estimated_Month" localSheetId="8">'[9]Key to Tables'!#REF!</definedName>
    <definedName name="Estimated_Month" localSheetId="1">'[10]Key to Tables'!#REF!</definedName>
    <definedName name="Estimated_Month" localSheetId="3">'[9]Key to Tables'!#REF!</definedName>
    <definedName name="Estimated_Month" localSheetId="9">'[9]Key to Tables'!#REF!</definedName>
    <definedName name="Estimated_Month" localSheetId="10">'[9]Key to Tables'!#REF!</definedName>
    <definedName name="Estimated_Month" localSheetId="11">'[9]Key to Tables'!#REF!</definedName>
    <definedName name="Estimated_Month" localSheetId="12">'[9]Key to Tables'!#REF!</definedName>
    <definedName name="Estimated_Month">'[9]Key to Tables'!#REF!</definedName>
    <definedName name="EstimatedMonth" localSheetId="8">'[11]Key to Tables'!#REF!</definedName>
    <definedName name="EstimatedMonth" localSheetId="3">'[11]Key to Tables'!#REF!</definedName>
    <definedName name="EstimatedMonth" localSheetId="9">'[11]Key to Tables'!#REF!</definedName>
    <definedName name="EstimatedMonth" localSheetId="10">'[11]Key to Tables'!#REF!</definedName>
    <definedName name="EstimatedMonth" localSheetId="11">'[11]Key to Tables'!#REF!</definedName>
    <definedName name="EstimatedMonth" localSheetId="12">'[11]Key to Tables'!#REF!</definedName>
    <definedName name="EstimatedMonth">'[11]Key to Tables'!#REF!</definedName>
    <definedName name="EUL" localSheetId="8">#REF!</definedName>
    <definedName name="EUL" localSheetId="3">#REF!</definedName>
    <definedName name="EUL" localSheetId="9">#REF!</definedName>
    <definedName name="EUL" localSheetId="10">#REF!</definedName>
    <definedName name="EUL" localSheetId="11">#REF!</definedName>
    <definedName name="EUL" localSheetId="12">'LIEE-Table 9  (2010)'!$R$3:$T$54</definedName>
    <definedName name="EUL" localSheetId="6">'LIEE-Table 9 (2009) '!$R$3:$T$54</definedName>
    <definedName name="EUL">#REF!</definedName>
    <definedName name="evap">'[12]Unit Input'!$D$46</definedName>
    <definedName name="evapcoolercover" localSheetId="1">'[4]Unit Input'!$D$20</definedName>
    <definedName name="evapcoolercover">'[5]Unit Input'!$D$20</definedName>
    <definedName name="evapcoolermaintenance" localSheetId="1">'[4]Unit Input'!$D$58:$D$60</definedName>
    <definedName name="evapcoolermaintenance">'[5]Unit Input'!$D$58:$D$60</definedName>
    <definedName name="faucetaerator" localSheetId="1">'[4]Unit Input'!$D$21</definedName>
    <definedName name="faucetaerator">'[5]Unit Input'!$D$21</definedName>
    <definedName name="furnacefilter" localSheetId="1">'[4]Unit Input'!$D$22:$D$24</definedName>
    <definedName name="furnacefilter">'[5]Unit Input'!$D$22:$D$24</definedName>
    <definedName name="gasfurnacerepair" localSheetId="1">'[4]Unit Input'!$D$38</definedName>
    <definedName name="gasfurnacerepair">'[5]Unit Input'!$D$38</definedName>
    <definedName name="gasfurnacereplacement" localSheetId="1">'[4]Unit Input'!$D$39</definedName>
    <definedName name="gasfurnacereplacement">'[5]Unit Input'!$D$39</definedName>
    <definedName name="gaskets" localSheetId="1">'[4]Unit Input'!$D$29</definedName>
    <definedName name="gaskets">'[5]Unit Input'!$D$29</definedName>
    <definedName name="gaswaterheaterreplacement" localSheetId="1">'[4]Unit Input'!$D$53</definedName>
    <definedName name="gaswaterheaterreplacement">'[5]Unit Input'!$D$53</definedName>
    <definedName name="inhomeeduc" localSheetId="1">'[4]Unit Input'!$D$62</definedName>
    <definedName name="inhomeeduc">'[5]Unit Input'!$D$62</definedName>
    <definedName name="kWh" localSheetId="1">'[4]Key to Tables'!$B$17</definedName>
    <definedName name="kWh">'[5]Key to Tables'!$B$17</definedName>
    <definedName name="landlordcentralac" localSheetId="1">'[4]Unit Input'!$D$45</definedName>
    <definedName name="landlordcentralac">'[5]Unit Input'!$D$45</definedName>
    <definedName name="landlordrefrigerator" localSheetId="1">'[4]Unit Input'!$D$43</definedName>
    <definedName name="landlordrefrigerator">'[5]Unit Input'!$D$43</definedName>
    <definedName name="landlordwindowac" localSheetId="1">'[4]Unit Input'!$D$44</definedName>
    <definedName name="landlordwindowac">'[5]Unit Input'!$D$44</definedName>
    <definedName name="lowflowshowerhead" localSheetId="1">'[4]Unit Input'!$D$25</definedName>
    <definedName name="lowflowshowerhead">'[5]Unit Input'!$D$25</definedName>
    <definedName name="minorhomerepair" localSheetId="1">'[4]Unit Input'!$D$26:$D$28</definedName>
    <definedName name="minorhomerepair">'[5]Unit Input'!$D$26:$D$28</definedName>
    <definedName name="misc" localSheetId="1">'[4]Unit Input'!$D$42</definedName>
    <definedName name="misc">'[5]Unit Input'!$D$42</definedName>
    <definedName name="Month" localSheetId="1">'[13]Key to Tables'!$B$15</definedName>
    <definedName name="Month">'[14]Key to Tables'!$B$15</definedName>
    <definedName name="outreachassess" localSheetId="8">#REF!</definedName>
    <definedName name="outreachassess" localSheetId="3">#REF!</definedName>
    <definedName name="outreachassess" localSheetId="9">#REF!</definedName>
    <definedName name="outreachassess" localSheetId="10">#REF!</definedName>
    <definedName name="outreachassess" localSheetId="11">#REF!</definedName>
    <definedName name="outreachassess" localSheetId="12">#REF!</definedName>
    <definedName name="outreachassess">#REF!</definedName>
    <definedName name="Percent_AC" localSheetId="8">#REF!</definedName>
    <definedName name="Percent_AC" localSheetId="3">#REF!</definedName>
    <definedName name="Percent_AC" localSheetId="9">#REF!</definedName>
    <definedName name="Percent_AC" localSheetId="10">#REF!</definedName>
    <definedName name="Percent_AC" localSheetId="11">#REF!</definedName>
    <definedName name="Percent_AC" localSheetId="12">#REF!</definedName>
    <definedName name="Percent_AC">#REF!</definedName>
    <definedName name="Percent_Elec_Water" localSheetId="8">#REF!</definedName>
    <definedName name="Percent_Elec_Water" localSheetId="3">#REF!</definedName>
    <definedName name="Percent_Elec_Water" localSheetId="9">#REF!</definedName>
    <definedName name="Percent_Elec_Water" localSheetId="10">#REF!</definedName>
    <definedName name="Percent_Elec_Water" localSheetId="11">#REF!</definedName>
    <definedName name="Percent_Elec_Water" localSheetId="12">#REF!</definedName>
    <definedName name="Percent_Elec_Water">#REF!</definedName>
    <definedName name="Percent_Gas_Heat" localSheetId="1">'[4]Per Measure Savings'!$M$8</definedName>
    <definedName name="Percent_Gas_Heat">'[5]Per Measure Savings'!$M$8</definedName>
    <definedName name="Percent_Gas_Water" localSheetId="1">'[4]Per Measure Savings'!$L$8</definedName>
    <definedName name="Percent_Gas_Water">'[5]Per Measure Savings'!$L$8</definedName>
    <definedName name="Percent_SH" localSheetId="8">#REF!</definedName>
    <definedName name="Percent_SH" localSheetId="3">#REF!</definedName>
    <definedName name="Percent_SH" localSheetId="9">#REF!</definedName>
    <definedName name="Percent_SH" localSheetId="10">#REF!</definedName>
    <definedName name="Percent_SH" localSheetId="11">#REF!</definedName>
    <definedName name="Percent_SH" localSheetId="12">#REF!</definedName>
    <definedName name="Percent_SH">#REF!</definedName>
    <definedName name="permanentevapcooler" localSheetId="1">'[4]Unit Input'!$D$46</definedName>
    <definedName name="permanentevapcooler">'[5]Unit Input'!$D$46</definedName>
    <definedName name="portableevapcooler" localSheetId="1">'[4]Unit Input'!$D$30</definedName>
    <definedName name="portableevapcooler">'[5]Unit Input'!$D$30</definedName>
    <definedName name="_xlnm.Print_Area" localSheetId="7">'LIEE-Table 11 (2009) '!$A$1:$E$7</definedName>
    <definedName name="_xlnm.Print_Area" localSheetId="8">'LIEE-Table 2  (2010)'!$A$1:$H$82</definedName>
    <definedName name="_xlnm.Print_Area" localSheetId="0">'LIEE-Table 2 (2009)'!$A$1:$H$82</definedName>
    <definedName name="_xlnm.Print_Area" localSheetId="1">'LIEE-Table 2 Pie Chart (2009)'!$A$1:$F$41</definedName>
    <definedName name="_xlnm.Print_Area" localSheetId="2">'LIEE-Table 3 (2009)'!$A$1:$G$24</definedName>
    <definedName name="_xlnm.Print_Area" localSheetId="3">'LIEE-Table 4 (2009)'!$A$1:$E$67</definedName>
    <definedName name="_xlnm.Print_Area" localSheetId="9">'LIEE-Table 4 (2010) '!$A$1:$E$67</definedName>
    <definedName name="_xlnm.Print_Area" localSheetId="4">'LIEE-Table 6 (2009)'!$A$1:$S$64</definedName>
    <definedName name="_xlnm.Print_Area" localSheetId="10">'LIEE-Table 6 (2010)'!$A$1:$S$64</definedName>
    <definedName name="_xlnm.Print_Area" localSheetId="11">'LIEE-Table 8  (2010)'!$A$1:$H$38</definedName>
    <definedName name="_xlnm.Print_Area" localSheetId="5">'LIEE-Table 8 (2009)'!$A$1:$H$38</definedName>
    <definedName name="_xlnm.Print_Area" localSheetId="12">'LIEE-Table 9  (2010)'!$A$1:$F$56</definedName>
    <definedName name="_xlnm.Print_Area" localSheetId="6">'LIEE-Table 9 (2009) '!$A$1:$F$56</definedName>
    <definedName name="refrigerator" localSheetId="1">'[4]Unit Input'!$D$31:$D$33</definedName>
    <definedName name="refrigerator">'[5]Unit Input'!$D$31:$D$33</definedName>
    <definedName name="setbackthermostat" localSheetId="1">'[4]Unit Input'!$D$55</definedName>
    <definedName name="setbackthermostat">'[5]Unit Input'!$D$55</definedName>
    <definedName name="t" localSheetId="1">'[4]Unit Input'!$D$21</definedName>
    <definedName name="t">'[5]Unit Input'!$D$21</definedName>
    <definedName name="table" localSheetId="1">'[4]Unit Input'!$D$48</definedName>
    <definedName name="table">'[5]Unit Input'!$D$48</definedName>
    <definedName name="table29" localSheetId="7">'[5]Unit Input'!$D$29</definedName>
    <definedName name="table29" localSheetId="8">'[5]Unit Input'!$D$29</definedName>
    <definedName name="table29" localSheetId="0">'[5]Unit Input'!$D$29</definedName>
    <definedName name="table29" localSheetId="2">'[5]Unit Input'!$D$29</definedName>
    <definedName name="table29" localSheetId="3">'[5]Unit Input'!$D$29</definedName>
    <definedName name="table29" localSheetId="9">'[5]Unit Input'!$D$29</definedName>
    <definedName name="table29" localSheetId="4">'[5]Unit Input'!$D$29</definedName>
    <definedName name="table29" localSheetId="10">'[5]Unit Input'!$D$29</definedName>
    <definedName name="table29" localSheetId="11">'[5]Unit Input'!$D$29</definedName>
    <definedName name="table29" localSheetId="5">'[5]Unit Input'!$D$29</definedName>
    <definedName name="table29" localSheetId="12">'[5]Unit Input'!$D$29</definedName>
    <definedName name="table29" localSheetId="6">'[5]Unit Input'!$D$29</definedName>
    <definedName name="table29">'[15]Unit Input'!$D$29</definedName>
    <definedName name="tbale" localSheetId="1">'[4]Unit Input'!$D$40</definedName>
    <definedName name="tbale">'[5]Unit Input'!$D$40</definedName>
    <definedName name="Therm" localSheetId="1">'[4]Key to Tables'!$B$18</definedName>
    <definedName name="Therm">'[5]Key to Tables'!$B$18</definedName>
    <definedName name="waterheaterblanket" localSheetId="1">'[4]Unit Input'!$D$34:$D$36</definedName>
    <definedName name="waterheaterblanket">'[5]Unit Input'!$D$34:$D$36</definedName>
    <definedName name="waterheaterpipewrap" localSheetId="1">'[4]Unit Input'!$D$37</definedName>
    <definedName name="waterheaterpipewrap">'[5]Unit Input'!$D$37</definedName>
    <definedName name="wholehousefan" localSheetId="1">'[4]Unit Input'!$D$52</definedName>
    <definedName name="wholehousefan">'[5]Unit Input'!$D$52</definedName>
    <definedName name="windowAC" localSheetId="1">'[4]Unit Input'!$D$47</definedName>
    <definedName name="windowAC">'[5]Unit Input'!$D$47</definedName>
    <definedName name="xx" localSheetId="8">#REF!</definedName>
    <definedName name="xx" localSheetId="1">#REF!</definedName>
    <definedName name="xx" localSheetId="3">#REF!</definedName>
    <definedName name="xx" localSheetId="9">#REF!</definedName>
    <definedName name="xx" localSheetId="10">#REF!</definedName>
    <definedName name="xx" localSheetId="11">#REF!</definedName>
    <definedName name="xx" localSheetId="12">#REF!</definedName>
    <definedName name="xx">#REF!</definedName>
    <definedName name="Year" localSheetId="1">'[16]Key to Tables'!$B$16</definedName>
    <definedName name="Year">'[17]Key to Tables'!$B$16</definedName>
  </definedNames>
  <calcPr calcId="114210"/>
</workbook>
</file>

<file path=xl/calcChain.xml><?xml version="1.0" encoding="utf-8"?>
<calcChain xmlns="http://schemas.openxmlformats.org/spreadsheetml/2006/main">
  <c r="Q20" i="94"/>
  <c r="S20"/>
  <c r="P20"/>
  <c r="O20"/>
  <c r="Q63"/>
  <c r="S63"/>
  <c r="P63"/>
  <c r="O63"/>
  <c r="Q62"/>
  <c r="P62"/>
  <c r="S62"/>
  <c r="O62"/>
  <c r="Q36"/>
  <c r="P36"/>
  <c r="S36"/>
  <c r="O36"/>
  <c r="Q33"/>
  <c r="P33"/>
  <c r="O33"/>
  <c r="Q31"/>
  <c r="P31"/>
  <c r="O31"/>
  <c r="R31"/>
  <c r="S30"/>
  <c r="Q30"/>
  <c r="P30"/>
  <c r="O30"/>
  <c r="R30"/>
  <c r="Q28"/>
  <c r="R28"/>
  <c r="P28"/>
  <c r="O28"/>
  <c r="Q22"/>
  <c r="P22"/>
  <c r="O22"/>
  <c r="Q19"/>
  <c r="P19"/>
  <c r="O19"/>
  <c r="Q18"/>
  <c r="S18"/>
  <c r="P18"/>
  <c r="O18"/>
  <c r="Q16"/>
  <c r="P16"/>
  <c r="S16"/>
  <c r="O16"/>
  <c r="Q15"/>
  <c r="S15"/>
  <c r="P15"/>
  <c r="O15"/>
  <c r="Q14"/>
  <c r="S14"/>
  <c r="P14"/>
  <c r="O14"/>
  <c r="R14"/>
  <c r="S13"/>
  <c r="Q13"/>
  <c r="P13"/>
  <c r="O13"/>
  <c r="R13"/>
  <c r="Q11"/>
  <c r="R11"/>
  <c r="P11"/>
  <c r="O11"/>
  <c r="Q10"/>
  <c r="R10"/>
  <c r="P10"/>
  <c r="O10"/>
  <c r="Q8"/>
  <c r="P8"/>
  <c r="O8"/>
  <c r="E45" i="91"/>
  <c r="D31"/>
  <c r="B57"/>
  <c r="R62" i="94"/>
  <c r="R20"/>
  <c r="S19"/>
  <c r="S22"/>
  <c r="R8"/>
  <c r="R16"/>
  <c r="R19"/>
  <c r="R36"/>
  <c r="S11"/>
  <c r="R18"/>
  <c r="S28"/>
  <c r="S31"/>
  <c r="S33"/>
  <c r="S8"/>
  <c r="R15"/>
  <c r="R22"/>
  <c r="R33"/>
  <c r="S10"/>
  <c r="R63"/>
  <c r="G5" i="56"/>
  <c r="F5"/>
  <c r="E5"/>
  <c r="D5"/>
  <c r="C5"/>
  <c r="B5"/>
  <c r="D21" i="61"/>
  <c r="C21"/>
  <c r="D20"/>
  <c r="C20"/>
  <c r="D19"/>
  <c r="C19"/>
  <c r="D17"/>
  <c r="C17"/>
  <c r="D16"/>
  <c r="C16"/>
  <c r="D15"/>
  <c r="C15"/>
  <c r="C74" i="55"/>
  <c r="C72"/>
  <c r="F55" i="90"/>
  <c r="F56"/>
  <c r="G32" i="89"/>
  <c r="D31" i="88"/>
  <c r="E45"/>
  <c r="E46"/>
  <c r="B57"/>
  <c r="O62" i="59"/>
  <c r="D64" i="86"/>
  <c r="E64"/>
  <c r="G64"/>
  <c r="H7"/>
  <c r="C72"/>
  <c r="C74"/>
  <c r="H28"/>
  <c r="H13"/>
  <c r="H8"/>
  <c r="H60"/>
  <c r="H59"/>
  <c r="H27"/>
  <c r="H12"/>
  <c r="H33"/>
  <c r="H25"/>
  <c r="H11"/>
  <c r="H5"/>
  <c r="H30"/>
  <c r="H16"/>
  <c r="H10"/>
  <c r="D4" i="85"/>
  <c r="D5"/>
  <c r="D6"/>
  <c r="D7"/>
  <c r="D8"/>
  <c r="D9"/>
  <c r="D10"/>
  <c r="D11"/>
  <c r="O8" i="59"/>
  <c r="P8"/>
  <c r="Q8"/>
  <c r="O10"/>
  <c r="P10"/>
  <c r="Q10"/>
  <c r="O11"/>
  <c r="P11"/>
  <c r="Q11"/>
  <c r="R11"/>
  <c r="O13"/>
  <c r="P13"/>
  <c r="Q13"/>
  <c r="O14"/>
  <c r="P14"/>
  <c r="Q14"/>
  <c r="O15"/>
  <c r="P15"/>
  <c r="S15"/>
  <c r="Q15"/>
  <c r="O16"/>
  <c r="P16"/>
  <c r="Q16"/>
  <c r="O18"/>
  <c r="P18"/>
  <c r="Q18"/>
  <c r="O19"/>
  <c r="P19"/>
  <c r="Q19"/>
  <c r="O22"/>
  <c r="P22"/>
  <c r="Q22"/>
  <c r="S22"/>
  <c r="O28"/>
  <c r="P28"/>
  <c r="Q28"/>
  <c r="O30"/>
  <c r="P30"/>
  <c r="Q30"/>
  <c r="O31"/>
  <c r="P31"/>
  <c r="Q31"/>
  <c r="O33"/>
  <c r="P33"/>
  <c r="Q33"/>
  <c r="O36"/>
  <c r="P36"/>
  <c r="Q36"/>
  <c r="P62"/>
  <c r="Q62"/>
  <c r="O63"/>
  <c r="P63"/>
  <c r="Q63"/>
  <c r="G32" i="61"/>
  <c r="F55" i="62"/>
  <c r="F56"/>
  <c r="D5" i="64"/>
  <c r="R15" i="59"/>
  <c r="R63"/>
  <c r="S18"/>
  <c r="S16"/>
  <c r="S11"/>
  <c r="S63"/>
  <c r="R36"/>
  <c r="R14"/>
  <c r="R31"/>
  <c r="R33"/>
  <c r="R22"/>
  <c r="S19"/>
  <c r="R16"/>
  <c r="S30"/>
  <c r="S31"/>
  <c r="R62"/>
  <c r="S62"/>
  <c r="R18"/>
  <c r="R10"/>
  <c r="S8"/>
  <c r="S33"/>
  <c r="S13"/>
  <c r="R8"/>
  <c r="S36"/>
  <c r="R19"/>
  <c r="R13"/>
  <c r="S10"/>
  <c r="S28"/>
  <c r="S14"/>
  <c r="D13" i="85"/>
  <c r="R30" i="59"/>
  <c r="R28"/>
</calcChain>
</file>

<file path=xl/sharedStrings.xml><?xml version="1.0" encoding="utf-8"?>
<sst xmlns="http://schemas.openxmlformats.org/spreadsheetml/2006/main" count="838" uniqueCount="193">
  <si>
    <t>Cost/ 
Household</t>
  </si>
  <si>
    <t>None</t>
  </si>
  <si>
    <t>Each</t>
  </si>
  <si>
    <t>Home</t>
  </si>
  <si>
    <t>Lighting Measures</t>
  </si>
  <si>
    <t>Refrigerators</t>
  </si>
  <si>
    <t xml:space="preserve"> - Total Number of Homes Treated</t>
  </si>
  <si>
    <t>Total Savings</t>
  </si>
  <si>
    <t>.</t>
  </si>
  <si>
    <t>Measure Description</t>
  </si>
  <si>
    <t>Life Cycle Bill Savings Per Home</t>
  </si>
  <si>
    <t>Ratio of Benefits Over Costs</t>
  </si>
  <si>
    <t>Program Costs</t>
  </si>
  <si>
    <t>Program Lifecycle Bill Savings</t>
  </si>
  <si>
    <t>Program         Bill Savings/ Cost Ratio</t>
  </si>
  <si>
    <t>Per Home Average Lifecycle Bill Savings</t>
  </si>
  <si>
    <t>Homes Treated</t>
  </si>
  <si>
    <t>Net Benefits;  $ Millions</t>
  </si>
  <si>
    <t>Per 
Measure 
Gas Impact 
(Therms)</t>
  </si>
  <si>
    <t>Effective 
Useful 
Life 
(EUL)</t>
  </si>
  <si>
    <t>Total Homes Served By the Program</t>
  </si>
  <si>
    <t>Mobile Homes</t>
  </si>
  <si>
    <t>PY
Number 
Installed</t>
  </si>
  <si>
    <t>Housing Type</t>
  </si>
  <si>
    <t>PY Completed &amp; Expensed Installations</t>
  </si>
  <si>
    <t>Gas and Electric Customers</t>
  </si>
  <si>
    <t>Owners - Total</t>
  </si>
  <si>
    <t xml:space="preserve">Single Family </t>
  </si>
  <si>
    <t xml:space="preserve">Mobile Homes </t>
  </si>
  <si>
    <t>Renters - Total</t>
  </si>
  <si>
    <t>Electric Customers (only)</t>
  </si>
  <si>
    <t>Gas Customers (only)</t>
  </si>
  <si>
    <t>Customer</t>
  </si>
  <si>
    <t>Participant</t>
  </si>
  <si>
    <t>Infiltration and Space Conditioning</t>
  </si>
  <si>
    <t>Total Homes Treated in PY2009</t>
  </si>
  <si>
    <t>Furnaces</t>
  </si>
  <si>
    <t>Enrollment</t>
  </si>
  <si>
    <t>Water Heating</t>
  </si>
  <si>
    <t xml:space="preserve"> - Mobile Homes Treated</t>
  </si>
  <si>
    <t>Therms 
(Annual)</t>
  </si>
  <si>
    <t xml:space="preserve"> - Total Master-Metered Homes Treated</t>
  </si>
  <si>
    <t>Total</t>
  </si>
  <si>
    <t>Per Measure 
Electric 
Impact - 
Average 
(kWh)</t>
  </si>
  <si>
    <t>Water Heating Measures</t>
  </si>
  <si>
    <t>Water Heater Replacement - Gas</t>
  </si>
  <si>
    <t>Water Heater Replacement - Electric</t>
  </si>
  <si>
    <t>Tankless Water Heater - Gas</t>
  </si>
  <si>
    <t>Tankless Water Heater - Electric</t>
  </si>
  <si>
    <t xml:space="preserve">CFLs </t>
  </si>
  <si>
    <t>Interior Hard wired CFL fixtures</t>
  </si>
  <si>
    <t>Exterior Hard wired CFL fixtures</t>
  </si>
  <si>
    <t>Torchiere</t>
  </si>
  <si>
    <t>Refrigerators -Primary</t>
  </si>
  <si>
    <t>Pool Pumps</t>
  </si>
  <si>
    <t>New Measures</t>
  </si>
  <si>
    <t>Forced Air Unit Standing Pilot Change Out</t>
  </si>
  <si>
    <t>Furnace Clean and Tune</t>
  </si>
  <si>
    <t>Microwave</t>
  </si>
  <si>
    <t>LED Night Lights</t>
  </si>
  <si>
    <t>Measures</t>
  </si>
  <si>
    <t>Units</t>
  </si>
  <si>
    <t>Data from prior years have been entered from prior LIEE Annual Reports</t>
  </si>
  <si>
    <r>
      <t>[1]</t>
    </r>
    <r>
      <rPr>
        <sz val="11"/>
        <rFont val="Arial"/>
        <family val="2"/>
      </rPr>
      <t xml:space="preserve"> Report Activity for Last 3 Years.  Data from prior years have been entered from prior LIEE Annual Reports.</t>
    </r>
  </si>
  <si>
    <t>Customer Enrollment</t>
  </si>
  <si>
    <t>Outreach &amp; Assessment</t>
  </si>
  <si>
    <t>In-Home Education</t>
  </si>
  <si>
    <t>Education Workshops</t>
  </si>
  <si>
    <t>Refrigerators - Secondary</t>
  </si>
  <si>
    <t>Envelope and Air Sealing Measures</t>
  </si>
  <si>
    <t>Water Heater Conservation Measures</t>
  </si>
  <si>
    <t>High Efficiency Clothes Washer</t>
  </si>
  <si>
    <t>Thermostatic Shower Valve</t>
  </si>
  <si>
    <t>Occupancy Sensor</t>
  </si>
  <si>
    <t>2009 Households 
Treated</t>
  </si>
  <si>
    <t>A/C Tune-up Central</t>
  </si>
  <si>
    <t>Ceiling Fans</t>
  </si>
  <si>
    <t>In-Home Display</t>
  </si>
  <si>
    <t>Programmable Controllable Thermostat</t>
  </si>
  <si>
    <t>Forced Air Unit</t>
  </si>
  <si>
    <t>Pilots</t>
  </si>
  <si>
    <t xml:space="preserve"> - Single Family Homes Treated</t>
  </si>
  <si>
    <t xml:space="preserve"> - Multi-family Homes Treated</t>
  </si>
  <si>
    <t>Utility 
Cost 
Test</t>
  </si>
  <si>
    <t>Expenses</t>
  </si>
  <si>
    <t>Single Family</t>
  </si>
  <si>
    <t>Unit of Measure</t>
  </si>
  <si>
    <t xml:space="preserve">CBO/WMDVBE </t>
  </si>
  <si>
    <t xml:space="preserve">Non-CBO/WMDVBE </t>
  </si>
  <si>
    <t>Units Installed</t>
  </si>
  <si>
    <t>Dwellings</t>
  </si>
  <si>
    <t>Costs</t>
  </si>
  <si>
    <t>Cost/ Unit</t>
  </si>
  <si>
    <t>Installations</t>
  </si>
  <si>
    <t>%</t>
  </si>
  <si>
    <t>$</t>
  </si>
  <si>
    <t>(mTherm*)</t>
  </si>
  <si>
    <t>(mWh)</t>
  </si>
  <si>
    <t>Modified
Participant
Test</t>
  </si>
  <si>
    <t>Quantity
Installed</t>
  </si>
  <si>
    <t>Multi Family</t>
  </si>
  <si>
    <t>A/C Tune-up - Central</t>
  </si>
  <si>
    <t>A/C Services - Central</t>
  </si>
  <si>
    <t>Heat Pump</t>
  </si>
  <si>
    <t>Evaporative Coolers</t>
  </si>
  <si>
    <t>Evaporative Cooler Maintenance</t>
  </si>
  <si>
    <t>Infiltration &amp; Space Conditioning</t>
  </si>
  <si>
    <t>Duct Sealing</t>
  </si>
  <si>
    <t>Attic Insulation</t>
  </si>
  <si>
    <t>MW</t>
  </si>
  <si>
    <t>Lighting</t>
  </si>
  <si>
    <t>Heating Systems</t>
  </si>
  <si>
    <t>Cooling Measures</t>
  </si>
  <si>
    <t>A/C Replacement - Room</t>
  </si>
  <si>
    <t>A/C Replacement - Central</t>
  </si>
  <si>
    <t>2009 Program Total</t>
  </si>
  <si>
    <t>2009 Energy Savings</t>
  </si>
  <si>
    <t xml:space="preserve">2009
Total 
Measure 
Life Cycle 
Bill Savings </t>
  </si>
  <si>
    <t xml:space="preserve">Program
Year 
</t>
  </si>
  <si>
    <t>% of Expenditure</t>
  </si>
  <si>
    <t>Households</t>
  </si>
  <si>
    <t>2009 Households 
Eligible</t>
  </si>
  <si>
    <t>* Thousands of Therms</t>
  </si>
  <si>
    <t>Utility NEB</t>
  </si>
  <si>
    <t>Participant NEB</t>
  </si>
  <si>
    <t>Bill Saving (NPV)</t>
  </si>
  <si>
    <t>LIPPT Workbook</t>
  </si>
  <si>
    <t>E-3</t>
  </si>
  <si>
    <t>Resource Benefit</t>
  </si>
  <si>
    <r>
      <t>[1]</t>
    </r>
    <r>
      <rPr>
        <sz val="11"/>
        <rFont val="Arial"/>
        <family val="2"/>
      </rPr>
      <t xml:space="preserve"> Source of 2009 data</t>
    </r>
  </si>
  <si>
    <r>
      <t xml:space="preserve">Total 
Resource 
Cost 
Test </t>
    </r>
    <r>
      <rPr>
        <vertAlign val="superscript"/>
        <sz val="11"/>
        <rFont val="Arial"/>
        <family val="2"/>
      </rPr>
      <t>[2]</t>
    </r>
  </si>
  <si>
    <r>
      <t xml:space="preserve">PY - Recorded </t>
    </r>
    <r>
      <rPr>
        <vertAlign val="superscript"/>
        <sz val="11"/>
        <rFont val="Arial"/>
        <family val="2"/>
      </rPr>
      <t>[1]</t>
    </r>
  </si>
  <si>
    <r>
      <t>[2]</t>
    </r>
    <r>
      <rPr>
        <sz val="11"/>
        <rFont val="Arial"/>
        <family val="2"/>
      </rPr>
      <t xml:space="preserve"> SCE has calculated the Total Resource Cost Test results without non-energy benefits.  The Commission has directed the utilities to measure LIEE program cost effectiveness using the Utility Cost Test and the Modified Participant Test with the appropriate non-energy benefits for each in D.01-12-020.</t>
    </r>
  </si>
  <si>
    <r>
      <t xml:space="preserve">Total Homes Eligible in PY2009 </t>
    </r>
    <r>
      <rPr>
        <b/>
        <vertAlign val="superscript"/>
        <sz val="11"/>
        <rFont val="Arial"/>
        <family val="2"/>
      </rPr>
      <t>[2]</t>
    </r>
  </si>
  <si>
    <r>
      <t xml:space="preserve">Program Year </t>
    </r>
    <r>
      <rPr>
        <vertAlign val="superscript"/>
        <sz val="11"/>
        <rFont val="Arial"/>
        <family val="2"/>
      </rPr>
      <t>[1]</t>
    </r>
  </si>
  <si>
    <r>
      <t>[1]</t>
    </r>
    <r>
      <rPr>
        <sz val="11"/>
        <rFont val="Arial"/>
        <family val="2"/>
      </rPr>
      <t xml:space="preserve"> Excluding indirect program costs</t>
    </r>
  </si>
  <si>
    <r>
      <t>[2]</t>
    </r>
    <r>
      <rPr>
        <sz val="11"/>
        <rFont val="Arial"/>
        <family val="2"/>
      </rPr>
      <t xml:space="preserve"> Based on Attachment H of D0811031</t>
    </r>
  </si>
  <si>
    <r>
      <t xml:space="preserve">2009
Expenses </t>
    </r>
    <r>
      <rPr>
        <vertAlign val="superscript"/>
        <sz val="11"/>
        <rFont val="Arial"/>
        <family val="2"/>
      </rPr>
      <t>[1]</t>
    </r>
  </si>
  <si>
    <r>
      <t>[4]</t>
    </r>
    <r>
      <rPr>
        <sz val="11"/>
        <rFont val="Arial"/>
        <family val="2"/>
      </rPr>
      <t xml:space="preserve">  Based on Attachment H of D.08-11-031.</t>
    </r>
  </si>
  <si>
    <r>
      <t>[1]</t>
    </r>
    <r>
      <rPr>
        <sz val="11"/>
        <rFont val="Arial"/>
        <family val="2"/>
      </rPr>
      <t xml:space="preserve">  Envelope and Air Sealing Measures may include outlet cover plate gaskets, attic access weatherization, weatherstripping - door, caulking, minor home repairs.  Minor home repairs predominantly are door jamb repair / replacment, door repair, and window putty.</t>
    </r>
  </si>
  <si>
    <r>
      <t>[2]</t>
    </r>
    <r>
      <rPr>
        <sz val="11"/>
        <rFont val="Arial"/>
        <family val="2"/>
      </rPr>
      <t xml:space="preserve">  Water Heater Conservation Measures may include water heater blanket, low flow showerhead, water heater pipe wrap, faucet aerators.</t>
    </r>
  </si>
  <si>
    <r>
      <t xml:space="preserve"># Eligible Homes to be Treated for PY </t>
    </r>
    <r>
      <rPr>
        <b/>
        <vertAlign val="superscript"/>
        <sz val="11"/>
        <rFont val="Arial"/>
        <family val="2"/>
      </rPr>
      <t>[4]</t>
    </r>
  </si>
  <si>
    <r>
      <t xml:space="preserve">kWh </t>
    </r>
    <r>
      <rPr>
        <b/>
        <vertAlign val="superscript"/>
        <sz val="11"/>
        <rFont val="Arial"/>
        <family val="2"/>
      </rPr>
      <t>[5]</t>
    </r>
    <r>
      <rPr>
        <b/>
        <sz val="11"/>
        <rFont val="Arial"/>
        <family val="2"/>
      </rPr>
      <t xml:space="preserve">
(Annual)</t>
    </r>
  </si>
  <si>
    <r>
      <t xml:space="preserve">kW </t>
    </r>
    <r>
      <rPr>
        <b/>
        <vertAlign val="superscript"/>
        <sz val="11"/>
        <rFont val="Arial"/>
        <family val="2"/>
      </rPr>
      <t>[5]</t>
    </r>
    <r>
      <rPr>
        <b/>
        <sz val="11"/>
        <rFont val="Arial"/>
        <family val="2"/>
      </rPr>
      <t xml:space="preserve">
(Annual)</t>
    </r>
  </si>
  <si>
    <t>% Of Homes Treated</t>
  </si>
  <si>
    <r>
      <t xml:space="preserve">Envelope and Air Sealing Measures </t>
    </r>
    <r>
      <rPr>
        <vertAlign val="superscript"/>
        <sz val="11"/>
        <rFont val="Arial"/>
        <family val="2"/>
      </rPr>
      <t>[1]</t>
    </r>
  </si>
  <si>
    <r>
      <t xml:space="preserve">Water Heater Conservation Measures </t>
    </r>
    <r>
      <rPr>
        <vertAlign val="superscript"/>
        <sz val="11"/>
        <rFont val="Arial"/>
        <family val="2"/>
      </rPr>
      <t>[2]</t>
    </r>
  </si>
  <si>
    <r>
      <t xml:space="preserve">Homes Weatherized </t>
    </r>
    <r>
      <rPr>
        <vertAlign val="superscript"/>
        <sz val="11"/>
        <rFont val="Arial"/>
        <family val="2"/>
      </rPr>
      <t>[3]</t>
    </r>
  </si>
  <si>
    <r>
      <t>[3]</t>
    </r>
    <r>
      <rPr>
        <sz val="11"/>
        <rFont val="Arial"/>
        <family val="2"/>
      </rPr>
      <t xml:space="preserve">  Weatherization may consist of attic insulation, attic access weatherization, weatherstripping - door, caulking, &amp; minor home repairs.</t>
    </r>
  </si>
  <si>
    <r>
      <t>[5]</t>
    </r>
    <r>
      <rPr>
        <sz val="11"/>
        <rFont val="Arial"/>
        <family val="2"/>
      </rPr>
      <t xml:space="preserve">  Energy savings and demand estimates are based on the 2005 Low Income Impact Evaluation Study when data are available, and other sources as described in Attachment A-2 of SCE's Errata Testimony in Support of Application for Approval of Low-Income Asistance Programs and Budgets for Program Years 2009 through 2011, filed July 16, 2008.</t>
    </r>
  </si>
  <si>
    <t>N/A</t>
  </si>
  <si>
    <t>SDG&amp;E</t>
  </si>
  <si>
    <t>SoCalGas</t>
  </si>
  <si>
    <t>PG&amp;E</t>
  </si>
  <si>
    <t>Eligible households treated by both utilities in shared service territory</t>
  </si>
  <si>
    <t>Eligible Households in 
Shared Service Territory</t>
  </si>
  <si>
    <t>Utility in Shared Service Territory</t>
  </si>
  <si>
    <t>Year</t>
  </si>
  <si>
    <r>
      <t>[3]</t>
    </r>
    <r>
      <rPr>
        <sz val="11"/>
        <rFont val="Arial"/>
        <family val="2"/>
      </rPr>
      <t xml:space="preserve"> Ineligible &amp; Unwilling homes include situations where owners refuse to make required copayments, postponements are requested, owners do not grant approval or submit authorization forms, accounts are not active, homes have been served through another program such as LIHEAP, documents are incomplete/missing, or customers are not interested.  SCE recognizes there will be subsequent opportunities to serve some of these customers during the program cycle.</t>
    </r>
  </si>
  <si>
    <r>
      <t>[2]</t>
    </r>
    <r>
      <rPr>
        <sz val="11"/>
        <rFont val="Arial"/>
        <family val="2"/>
      </rPr>
      <t xml:space="preserve"> Homes treated since 2002 are reported to track progress toward meeting the 2020 Programmatic Initiative.  Data from prior years have been entered from prior LIEE Annual Reports.</t>
    </r>
  </si>
  <si>
    <t>Total Homes Treated since 2002</t>
  </si>
  <si>
    <t xml:space="preserve"> Current Year 
Penetration Rate 
for Homes Treated</t>
  </si>
  <si>
    <t xml:space="preserve">Estimated Eligible in Current Year </t>
  </si>
  <si>
    <r>
      <t xml:space="preserve">Ineligible &amp; Unwilling </t>
    </r>
    <r>
      <rPr>
        <vertAlign val="superscript"/>
        <sz val="11"/>
        <rFont val="Arial"/>
        <family val="2"/>
      </rPr>
      <t>[3]</t>
    </r>
  </si>
  <si>
    <r>
      <t xml:space="preserve">Year </t>
    </r>
    <r>
      <rPr>
        <vertAlign val="superscript"/>
        <sz val="11"/>
        <rFont val="Arial"/>
        <family val="2"/>
      </rPr>
      <t>[2]</t>
    </r>
  </si>
  <si>
    <t>Penetration History</t>
  </si>
  <si>
    <r>
      <t>[1]</t>
    </r>
    <r>
      <rPr>
        <sz val="11"/>
        <rFont val="Arial"/>
        <family val="2"/>
      </rPr>
      <t xml:space="preserve"> Based on Attachment H of D0811031</t>
    </r>
  </si>
  <si>
    <r>
      <t xml:space="preserve">Total Homes Eligible in PY </t>
    </r>
    <r>
      <rPr>
        <b/>
        <vertAlign val="superscript"/>
        <sz val="11"/>
        <rFont val="Arial"/>
        <family val="2"/>
      </rPr>
      <t>[1]</t>
    </r>
  </si>
  <si>
    <t>Total Homes Treated in PY2010</t>
  </si>
  <si>
    <t xml:space="preserve"> Current Year Penetration 
Rate for Homes Treated</t>
  </si>
  <si>
    <t># Homes Treated</t>
  </si>
  <si>
    <r>
      <t xml:space="preserve">Total Homes Eligible in PY2010 </t>
    </r>
    <r>
      <rPr>
        <b/>
        <vertAlign val="superscript"/>
        <sz val="11"/>
        <rFont val="Arial"/>
        <family val="2"/>
      </rPr>
      <t>[2]</t>
    </r>
  </si>
  <si>
    <t>2010 Households 
Eligible</t>
  </si>
  <si>
    <t>2010 Households 
Treated</t>
  </si>
  <si>
    <r>
      <t xml:space="preserve">2010
Expenses </t>
    </r>
    <r>
      <rPr>
        <vertAlign val="superscript"/>
        <sz val="11"/>
        <rFont val="Arial"/>
        <family val="2"/>
      </rPr>
      <t>[1]</t>
    </r>
  </si>
  <si>
    <t>2010 Energy Savings</t>
  </si>
  <si>
    <t xml:space="preserve">2010
Total 
Measure 
Life Cycle 
Bill Savings </t>
  </si>
  <si>
    <t>PY2009 LIEE and CARE Annual Report
LIEE Table 2 (Amended March 2012)
LIEE Expenses and Energy Savings by Measures Installed
Southern California Edison</t>
  </si>
  <si>
    <t>(Amended March 2012)</t>
  </si>
  <si>
    <t>PY2009 LIEE and CARE Annual Report
LIEE Table 3 (Amended March 2012)
LIEE Cost-Effectiveness
Southern California Edison</t>
  </si>
  <si>
    <t>PY2009 LIEE and CARE Annual Report
LIEE Table 6 (Amended March 2012)
LIEE Installation Cost of Program Installation Contractors
Southern California Edison</t>
  </si>
  <si>
    <t>PY2009 LIEE and CARE Annual Report
LIEE Table 8 (Amended March 2012)
Detail by Housing Type and Source
Southern California Edison</t>
  </si>
  <si>
    <t>PY2009 LIEE and CARE Annual Report
LIEE Table 9 (Amended March 2012)
Life Cycle Bill Savings by Measure
Southern California Edison</t>
  </si>
  <si>
    <t>PY2009 LIEE and CARE Annual Report
LIEE Table 11 (Amended March 2012)
Bill Savings Calculations by Program Year
Southern California Edison</t>
  </si>
  <si>
    <t>PY2010 LIEE and CARE Annual Report
LIEE Table 2 (Amended March 2012)
LIEE Expenses and Energy Savings by Measures Installed
Southern California Edison</t>
  </si>
  <si>
    <t>PY2010 LIEE and CARE Annual Report
LIEE Table 4 (Amended March 2012)
LIEE Penetration
Southern California Edison</t>
  </si>
  <si>
    <t>PY2010 LIEE and CARE Annual Report
LIEE Table 8 (Amended March 2012)
Detail by Housing Type and Source
Southern California Edison</t>
  </si>
  <si>
    <t>PY2010 LIEE and CARE Annual Report
LIEE Table 9 (Amended March 2012)
Life Cycle Bill Savings by Measure
Southern California Edison</t>
  </si>
  <si>
    <t>Total Cost (NPV)</t>
  </si>
  <si>
    <t>Utility Cost (NPV)</t>
  </si>
  <si>
    <t>PY2009 LIEE and CARE Annual Report
LIEE Table 4 (Amended March 2012)
LIEE Penetration
Southern California Edison</t>
  </si>
  <si>
    <t>Year-to-Date Expenses from LIEE Table 2 (2009)</t>
  </si>
  <si>
    <t>PY2010 LIEE and CARE Annual Report
LIEE Table 6 (Amended March 2012)
LIEE Installation Cost of Program Installation Contractors
Southern California Edison</t>
  </si>
</sst>
</file>

<file path=xl/styles.xml><?xml version="1.0" encoding="utf-8"?>
<styleSheet xmlns="http://schemas.openxmlformats.org/spreadsheetml/2006/main">
  <numFmts count="15">
    <numFmt numFmtId="44" formatCode="_(&quot;$&quot;* #,##0.00_);_(&quot;$&quot;* \(#,##0.00\);_(&quot;$&quot;* &quot;-&quot;??_);_(@_)"/>
    <numFmt numFmtId="43" formatCode="_(* #,##0.00_);_(* \(#,##0.00\);_(* &quot;-&quot;??_);_(@_)"/>
    <numFmt numFmtId="164" formatCode="&quot;$&quot;#,##0"/>
    <numFmt numFmtId="165" formatCode="_(* #,##0_);_(* \(#,##0\);_(* &quot;-&quot;??_);_(@_)"/>
    <numFmt numFmtId="166" formatCode="_(&quot;$&quot;* #,##0_);_(&quot;$&quot;* \(#,##0\);_(&quot;$&quot;* &quot;-&quot;??_);_(@_)"/>
    <numFmt numFmtId="167" formatCode="&quot;$&quot;_(* #,##0_);_(* \(#,##0\);_(* &quot;-&quot;??_);_(@_)"/>
    <numFmt numFmtId="168" formatCode="yymmmmdd"/>
    <numFmt numFmtId="169" formatCode="#,##0.00&quot; $&quot;;\-#,##0.00&quot; $&quot;"/>
    <numFmt numFmtId="170" formatCode=";;;"/>
    <numFmt numFmtId="171" formatCode="dd/mm/yy"/>
    <numFmt numFmtId="172" formatCode="&quot;$&quot;#,##0&quot; &quot;;\(&quot;$&quot;#,##0&quot; &quot;\)"/>
    <numFmt numFmtId="173" formatCode="&quot;$&quot;#,##0&quot;  &quot;;\(&quot;$&quot;#,##0&quot;  &quot;\)"/>
    <numFmt numFmtId="174" formatCode="0%&quot; &quot;"/>
    <numFmt numFmtId="175" formatCode="#,##0&quot; &quot;"/>
    <numFmt numFmtId="176" formatCode="&quot;$&quot;_(* #,##0.00_);_(* \(#,##0.00\);_(* &quot;-&quot;??_);_(@_)"/>
  </numFmts>
  <fonts count="51">
    <font>
      <sz val="10"/>
      <name val="Arial"/>
    </font>
    <font>
      <sz val="10"/>
      <name val="Arial"/>
    </font>
    <font>
      <sz val="8"/>
      <name val="Arial"/>
    </font>
    <font>
      <b/>
      <sz val="12"/>
      <name val="Arial"/>
      <family val="2"/>
    </font>
    <font>
      <sz val="10"/>
      <name val="Arial"/>
    </font>
    <font>
      <sz val="8"/>
      <name val="Arial"/>
    </font>
    <font>
      <sz val="11"/>
      <name val="Arial"/>
      <family val="2"/>
    </font>
    <font>
      <sz val="12"/>
      <name val="Arial"/>
    </font>
    <font>
      <sz val="12"/>
      <name val="Times New Roman"/>
    </font>
    <font>
      <vertAlign val="superscript"/>
      <sz val="11"/>
      <name val="Arial"/>
      <family val="2"/>
    </font>
    <font>
      <b/>
      <sz val="12"/>
      <name val="Arial"/>
      <family val="2"/>
    </font>
    <font>
      <sz val="10"/>
      <color indexed="8"/>
      <name val="MS Sans Serif"/>
    </font>
    <font>
      <b/>
      <u/>
      <sz val="11"/>
      <color indexed="37"/>
      <name val="Arial"/>
      <family val="2"/>
    </font>
    <font>
      <b/>
      <sz val="18"/>
      <name val="Arial"/>
    </font>
    <font>
      <sz val="10"/>
      <color indexed="12"/>
      <name val="Arial"/>
      <family val="2"/>
    </font>
    <font>
      <sz val="7"/>
      <name val="Small Fonts"/>
    </font>
    <font>
      <sz val="10"/>
      <name val="Tahoma"/>
    </font>
    <font>
      <sz val="8"/>
      <color indexed="12"/>
      <name val="Arial"/>
      <family val="2"/>
    </font>
    <font>
      <sz val="11"/>
      <name val="Arial"/>
      <family val="2"/>
    </font>
    <font>
      <b/>
      <sz val="11"/>
      <name val="Arial"/>
      <family val="2"/>
    </font>
    <font>
      <sz val="11"/>
      <color indexed="12"/>
      <name val="Arial"/>
      <family val="2"/>
    </font>
    <font>
      <b/>
      <vertAlign val="superscript"/>
      <sz val="11"/>
      <name val="Arial"/>
      <family val="2"/>
    </font>
    <font>
      <b/>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sz val="11"/>
      <color indexed="10"/>
      <name val="Calibri"/>
      <family val="2"/>
    </font>
    <font>
      <b/>
      <sz val="14"/>
      <name val="Arial"/>
      <family val="2"/>
    </font>
    <font>
      <sz val="10"/>
      <color indexed="10"/>
      <name val="Arial"/>
      <family val="2"/>
    </font>
    <font>
      <sz val="10"/>
      <color indexed="8"/>
      <name val="Arial"/>
    </font>
    <font>
      <sz val="11"/>
      <color indexed="12"/>
      <name val="Arial"/>
      <family val="2"/>
    </font>
    <font>
      <sz val="10"/>
      <color indexed="8"/>
      <name val="Arial"/>
    </font>
    <font>
      <b/>
      <sz val="11"/>
      <color indexed="8"/>
      <name val="Calibri"/>
      <family val="2"/>
    </font>
    <font>
      <b/>
      <sz val="10"/>
      <color indexed="8"/>
      <name val="Arial"/>
      <family val="2"/>
    </font>
    <font>
      <b/>
      <sz val="10"/>
      <color indexed="39"/>
      <name val="Arial"/>
      <family val="2"/>
    </font>
    <font>
      <b/>
      <sz val="12"/>
      <color indexed="8"/>
      <name val="Arial"/>
    </font>
    <font>
      <sz val="10"/>
      <color indexed="39"/>
      <name val="Arial"/>
      <family val="2"/>
    </font>
    <font>
      <sz val="19"/>
      <color indexed="48"/>
      <name val="Arial"/>
    </font>
    <font>
      <b/>
      <sz val="18"/>
      <color indexed="62"/>
      <name val="Cambria"/>
      <family val="2"/>
    </font>
    <font>
      <sz val="10"/>
      <name val="Arial"/>
      <family val="2"/>
    </font>
    <font>
      <sz val="14"/>
      <name val="Arial"/>
      <family val="2"/>
    </font>
  </fonts>
  <fills count="5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44"/>
        <bgColor indexed="44"/>
      </patternFill>
    </fill>
    <fill>
      <patternFill patternType="solid">
        <fgColor indexed="54"/>
        <bgColor indexed="54"/>
      </patternFill>
    </fill>
    <fill>
      <patternFill patternType="solid">
        <fgColor indexed="24"/>
        <bgColor indexed="24"/>
      </patternFill>
    </fill>
    <fill>
      <patternFill patternType="solid">
        <fgColor indexed="10"/>
      </patternFill>
    </fill>
    <fill>
      <patternFill patternType="solid">
        <fgColor indexed="15"/>
        <bgColor indexed="15"/>
      </patternFill>
    </fill>
    <fill>
      <patternFill patternType="solid">
        <fgColor indexed="45"/>
        <bgColor indexed="45"/>
      </patternFill>
    </fill>
    <fill>
      <patternFill patternType="solid">
        <fgColor indexed="55"/>
        <bgColor indexed="55"/>
      </patternFill>
    </fill>
    <fill>
      <patternFill patternType="solid">
        <fgColor indexed="57"/>
      </patternFill>
    </fill>
    <fill>
      <patternFill patternType="solid">
        <fgColor indexed="41"/>
        <bgColor indexed="41"/>
      </patternFill>
    </fill>
    <fill>
      <patternFill patternType="solid">
        <fgColor indexed="40"/>
        <bgColor indexed="40"/>
      </patternFill>
    </fill>
    <fill>
      <patternFill patternType="solid">
        <fgColor indexed="22"/>
        <bgColor indexed="22"/>
      </patternFill>
    </fill>
    <fill>
      <patternFill patternType="solid">
        <fgColor indexed="53"/>
      </patternFill>
    </fill>
    <fill>
      <patternFill patternType="solid">
        <fgColor indexed="26"/>
        <bgColor indexed="26"/>
      </patternFill>
    </fill>
    <fill>
      <patternFill patternType="solid">
        <fgColor indexed="47"/>
        <bgColor indexed="47"/>
      </patternFill>
    </fill>
    <fill>
      <patternFill patternType="solid">
        <fgColor indexed="44"/>
        <bgColor indexed="64"/>
      </patternFill>
    </fill>
    <fill>
      <patternFill patternType="solid">
        <fgColor indexed="22"/>
      </patternFill>
    </fill>
    <fill>
      <patternFill patternType="solid">
        <fgColor indexed="55"/>
      </patternFill>
    </fill>
    <fill>
      <patternFill patternType="lightUp">
        <fgColor indexed="9"/>
        <bgColor indexed="55"/>
      </patternFill>
    </fill>
    <fill>
      <patternFill patternType="lightUp">
        <fgColor indexed="9"/>
        <bgColor indexed="29"/>
      </patternFill>
    </fill>
    <fill>
      <patternFill patternType="lightUp">
        <fgColor indexed="9"/>
        <bgColor indexed="57"/>
      </patternFill>
    </fill>
    <fill>
      <patternFill patternType="solid">
        <fgColor indexed="22"/>
        <bgColor indexed="64"/>
      </patternFill>
    </fill>
    <fill>
      <patternFill patternType="solid">
        <fgColor indexed="26"/>
        <bgColor indexed="64"/>
      </patternFill>
    </fill>
    <fill>
      <patternFill patternType="solid">
        <fgColor indexed="43"/>
      </patternFill>
    </fill>
    <fill>
      <patternFill patternType="solid">
        <fgColor indexed="26"/>
      </patternFill>
    </fill>
    <fill>
      <patternFill patternType="solid">
        <fgColor indexed="40"/>
      </patternFill>
    </fill>
    <fill>
      <patternFill patternType="solid">
        <fgColor indexed="50"/>
      </patternFill>
    </fill>
    <fill>
      <patternFill patternType="lightUp">
        <fgColor indexed="48"/>
        <bgColor indexed="41"/>
      </patternFill>
    </fill>
    <fill>
      <patternFill patternType="solid">
        <fgColor indexed="41"/>
      </patternFill>
    </fill>
    <fill>
      <patternFill patternType="solid">
        <fgColor indexed="54"/>
      </patternFill>
    </fill>
    <fill>
      <patternFill patternType="solid">
        <fgColor indexed="9"/>
      </patternFill>
    </fill>
    <fill>
      <patternFill patternType="solid">
        <fgColor indexed="15"/>
      </patternFill>
    </fill>
    <fill>
      <patternFill patternType="solid">
        <fgColor indexed="43"/>
        <bgColor indexed="64"/>
      </patternFill>
    </fill>
    <fill>
      <patternFill patternType="solid">
        <fgColor indexed="9"/>
        <bgColor indexed="64"/>
      </patternFill>
    </fill>
  </fills>
  <borders count="45">
    <border>
      <left/>
      <right/>
      <top/>
      <bottom/>
      <diagonal/>
    </border>
    <border>
      <left style="double">
        <color indexed="64"/>
      </left>
      <right/>
      <top/>
      <bottom style="hair">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30"/>
      </bottom>
      <diagonal/>
    </border>
    <border>
      <left style="double">
        <color indexed="64"/>
      </left>
      <right style="double">
        <color indexed="64"/>
      </right>
      <top style="double">
        <color indexed="64"/>
      </top>
      <bottom style="double">
        <color indexed="64"/>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style="thin">
        <color indexed="41"/>
      </left>
      <right style="thin">
        <color indexed="48"/>
      </right>
      <top style="medium">
        <color indexed="41"/>
      </top>
      <bottom style="thin">
        <color indexed="48"/>
      </bottom>
      <diagonal/>
    </border>
    <border>
      <left/>
      <right/>
      <top style="double">
        <color indexed="0"/>
      </top>
      <bottom/>
      <diagonal/>
    </border>
    <border>
      <left style="thin">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bottom style="thin">
        <color indexed="64"/>
      </bottom>
      <diagonal/>
    </border>
  </borders>
  <cellStyleXfs count="132">
    <xf numFmtId="0" fontId="0" fillId="0" borderId="0"/>
    <xf numFmtId="0" fontId="23" fillId="2" borderId="0" applyNumberFormat="0" applyBorder="0" applyAlignment="0" applyProtection="0"/>
    <xf numFmtId="0" fontId="23" fillId="3" borderId="0" applyNumberFormat="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5" borderId="0" applyNumberFormat="0" applyBorder="0" applyAlignment="0" applyProtection="0"/>
    <xf numFmtId="0" fontId="23" fillId="8" borderId="0" applyNumberFormat="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4" fillId="9" borderId="0" applyNumberFormat="0" applyBorder="0" applyAlignment="0" applyProtection="0"/>
    <xf numFmtId="0" fontId="24" fillId="10" borderId="0" applyNumberFormat="0" applyBorder="0" applyAlignment="0" applyProtection="0"/>
    <xf numFmtId="0" fontId="24" fillId="13" borderId="0" applyNumberFormat="0" applyBorder="0" applyAlignment="0" applyProtection="0"/>
    <xf numFmtId="0" fontId="24" fillId="14"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3" fillId="21" borderId="0" applyNumberFormat="0" applyBorder="0" applyAlignment="0" applyProtection="0"/>
    <xf numFmtId="0" fontId="23" fillId="22" borderId="0" applyNumberFormat="0" applyBorder="0" applyAlignment="0" applyProtection="0"/>
    <xf numFmtId="0" fontId="24" fillId="23" borderId="0" applyNumberFormat="0" applyBorder="0" applyAlignment="0" applyProtection="0"/>
    <xf numFmtId="0" fontId="24" fillId="24" borderId="0" applyNumberFormat="0" applyBorder="0" applyAlignment="0" applyProtection="0"/>
    <xf numFmtId="0" fontId="23" fillId="25" borderId="0" applyNumberFormat="0" applyBorder="0" applyAlignment="0" applyProtection="0"/>
    <xf numFmtId="0" fontId="23" fillId="26" borderId="0" applyNumberFormat="0" applyBorder="0" applyAlignment="0" applyProtection="0"/>
    <xf numFmtId="0" fontId="24" fillId="27" borderId="0" applyNumberFormat="0" applyBorder="0" applyAlignment="0" applyProtection="0"/>
    <xf numFmtId="0" fontId="24" fillId="13"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4" fillId="27" borderId="0" applyNumberFormat="0" applyBorder="0" applyAlignment="0" applyProtection="0"/>
    <xf numFmtId="0" fontId="24" fillId="14" borderId="0" applyNumberFormat="0" applyBorder="0" applyAlignment="0" applyProtection="0"/>
    <xf numFmtId="0" fontId="23" fillId="17" borderId="0" applyNumberFormat="0" applyBorder="0" applyAlignment="0" applyProtection="0"/>
    <xf numFmtId="0" fontId="23" fillId="18" borderId="0" applyNumberFormat="0" applyBorder="0" applyAlignment="0" applyProtection="0"/>
    <xf numFmtId="0" fontId="24" fillId="18" borderId="0" applyNumberFormat="0" applyBorder="0" applyAlignment="0" applyProtection="0"/>
    <xf numFmtId="0" fontId="24" fillId="28" borderId="0" applyNumberFormat="0" applyBorder="0" applyAlignment="0" applyProtection="0"/>
    <xf numFmtId="0" fontId="23" fillId="29" borderId="0" applyNumberFormat="0" applyBorder="0" applyAlignment="0" applyProtection="0"/>
    <xf numFmtId="0" fontId="23" fillId="22" borderId="0" applyNumberFormat="0" applyBorder="0" applyAlignment="0" applyProtection="0"/>
    <xf numFmtId="0" fontId="24" fillId="30" borderId="0" applyNumberFormat="0" applyBorder="0" applyAlignment="0" applyProtection="0"/>
    <xf numFmtId="168" fontId="11" fillId="31" borderId="1">
      <alignment horizontal="center" vertical="center"/>
    </xf>
    <xf numFmtId="0" fontId="25" fillId="3" borderId="0" applyNumberFormat="0" applyBorder="0" applyAlignment="0" applyProtection="0"/>
    <xf numFmtId="0" fontId="26" fillId="32" borderId="2" applyNumberFormat="0" applyAlignment="0" applyProtection="0"/>
    <xf numFmtId="0" fontId="27" fillId="33" borderId="3" applyNumberFormat="0" applyAlignment="0" applyProtection="0"/>
    <xf numFmtId="43" fontId="1" fillId="0" borderId="0" applyFont="0" applyFill="0" applyBorder="0" applyAlignment="0" applyProtection="0"/>
    <xf numFmtId="3" fontId="1" fillId="0" borderId="0" applyFont="0" applyFill="0" applyBorder="0" applyAlignment="0" applyProtection="0"/>
    <xf numFmtId="44" fontId="1" fillId="0" borderId="0" applyFont="0" applyFill="0" applyBorder="0" applyAlignment="0" applyProtection="0"/>
    <xf numFmtId="0" fontId="1" fillId="0" borderId="0" applyFont="0" applyFill="0" applyBorder="0" applyAlignment="0" applyProtection="0"/>
    <xf numFmtId="14" fontId="1" fillId="0" borderId="0" applyFont="0" applyFill="0" applyBorder="0" applyAlignment="0" applyProtection="0"/>
    <xf numFmtId="0" fontId="42" fillId="34" borderId="0" applyNumberFormat="0" applyBorder="0" applyAlignment="0" applyProtection="0"/>
    <xf numFmtId="0" fontId="42" fillId="35" borderId="0" applyNumberFormat="0" applyBorder="0" applyAlignment="0" applyProtection="0"/>
    <xf numFmtId="0" fontId="42" fillId="36" borderId="0" applyNumberFormat="0" applyBorder="0" applyAlignment="0" applyProtection="0"/>
    <xf numFmtId="0" fontId="28" fillId="0" borderId="0" applyNumberFormat="0" applyFill="0" applyBorder="0" applyAlignment="0" applyProtection="0"/>
    <xf numFmtId="2" fontId="1" fillId="0" borderId="0" applyFont="0" applyFill="0" applyBorder="0" applyAlignment="0" applyProtection="0"/>
    <xf numFmtId="0" fontId="29" fillId="4" borderId="0" applyNumberFormat="0" applyBorder="0" applyAlignment="0" applyProtection="0"/>
    <xf numFmtId="38" fontId="5" fillId="37" borderId="0" applyNumberFormat="0" applyBorder="0" applyAlignment="0" applyProtection="0"/>
    <xf numFmtId="0" fontId="12" fillId="0" borderId="0" applyNumberFormat="0" applyFill="0" applyBorder="0" applyAlignment="0" applyProtection="0"/>
    <xf numFmtId="0" fontId="3" fillId="0" borderId="4" applyNumberFormat="0" applyAlignment="0" applyProtection="0">
      <alignment horizontal="left" vertical="center"/>
    </xf>
    <xf numFmtId="0" fontId="3" fillId="0" borderId="5">
      <alignment horizontal="left" vertical="center"/>
    </xf>
    <xf numFmtId="0" fontId="13" fillId="0" borderId="0" applyNumberFormat="0" applyFont="0" applyFill="0" applyBorder="0" applyProtection="0"/>
    <xf numFmtId="0" fontId="10" fillId="0" borderId="0" applyNumberFormat="0" applyFont="0" applyFill="0" applyBorder="0" applyProtection="0"/>
    <xf numFmtId="0" fontId="30" fillId="0" borderId="6" applyNumberFormat="0" applyFill="0" applyAlignment="0" applyProtection="0"/>
    <xf numFmtId="0" fontId="30" fillId="0" borderId="0" applyNumberFormat="0" applyFill="0" applyBorder="0" applyAlignment="0" applyProtection="0"/>
    <xf numFmtId="169" fontId="1" fillId="0" borderId="0">
      <protection locked="0"/>
    </xf>
    <xf numFmtId="169" fontId="1" fillId="0" borderId="0">
      <protection locked="0"/>
    </xf>
    <xf numFmtId="170" fontId="4" fillId="0" borderId="0" applyFont="0" applyFill="0" applyBorder="0" applyAlignment="0" applyProtection="0">
      <alignment horizontal="center"/>
    </xf>
    <xf numFmtId="0" fontId="14" fillId="0" borderId="7" applyNumberFormat="0" applyFill="0" applyAlignment="0" applyProtection="0"/>
    <xf numFmtId="0" fontId="31" fillId="7" borderId="2" applyNumberFormat="0" applyAlignment="0" applyProtection="0"/>
    <xf numFmtId="10" fontId="5" fillId="38" borderId="8" applyNumberFormat="0" applyBorder="0" applyAlignment="0" applyProtection="0"/>
    <xf numFmtId="0" fontId="32" fillId="0" borderId="9" applyNumberFormat="0" applyFill="0" applyAlignment="0" applyProtection="0"/>
    <xf numFmtId="0" fontId="33" fillId="39" borderId="0" applyNumberFormat="0" applyBorder="0" applyAlignment="0" applyProtection="0"/>
    <xf numFmtId="37" fontId="15" fillId="0" borderId="0"/>
    <xf numFmtId="171" fontId="7" fillId="0" borderId="0"/>
    <xf numFmtId="0" fontId="49" fillId="0" borderId="0"/>
    <xf numFmtId="0" fontId="7" fillId="0" borderId="0"/>
    <xf numFmtId="0" fontId="8" fillId="0" borderId="0"/>
    <xf numFmtId="0" fontId="1" fillId="40" borderId="10" applyNumberFormat="0" applyFont="0" applyAlignment="0" applyProtection="0"/>
    <xf numFmtId="0" fontId="34" fillId="32" borderId="11" applyNumberFormat="0" applyAlignment="0" applyProtection="0"/>
    <xf numFmtId="9" fontId="1" fillId="0" borderId="0" applyFont="0" applyFill="0" applyBorder="0" applyAlignment="0" applyProtection="0"/>
    <xf numFmtId="10" fontId="1" fillId="0" borderId="0" applyFont="0" applyFill="0" applyBorder="0" applyAlignment="0" applyProtection="0"/>
    <xf numFmtId="9" fontId="49" fillId="0" borderId="0" applyFont="0" applyFill="0" applyBorder="0" applyAlignment="0" applyProtection="0"/>
    <xf numFmtId="4" fontId="43" fillId="39" borderId="12" applyNumberFormat="0" applyProtection="0">
      <alignment vertical="center"/>
    </xf>
    <xf numFmtId="4" fontId="44" fillId="39" borderId="12" applyNumberFormat="0" applyProtection="0">
      <alignment vertical="center"/>
    </xf>
    <xf numFmtId="4" fontId="43" fillId="39" borderId="12" applyNumberFormat="0" applyProtection="0">
      <alignment horizontal="left" vertical="center" indent="1"/>
    </xf>
    <xf numFmtId="0" fontId="43" fillId="39" borderId="12" applyNumberFormat="0" applyProtection="0">
      <alignment horizontal="left" vertical="top" indent="1"/>
    </xf>
    <xf numFmtId="4" fontId="43" fillId="41" borderId="0" applyNumberFormat="0" applyProtection="0">
      <alignment horizontal="left" vertical="center" indent="1"/>
    </xf>
    <xf numFmtId="4" fontId="41" fillId="3" borderId="12" applyNumberFormat="0" applyProtection="0">
      <alignment horizontal="right" vertical="center"/>
    </xf>
    <xf numFmtId="4" fontId="41" fillId="9" borderId="12" applyNumberFormat="0" applyProtection="0">
      <alignment horizontal="right" vertical="center"/>
    </xf>
    <xf numFmtId="4" fontId="41" fillId="20" borderId="12" applyNumberFormat="0" applyProtection="0">
      <alignment horizontal="right" vertical="center"/>
    </xf>
    <xf numFmtId="4" fontId="41" fillId="11" borderId="12" applyNumberFormat="0" applyProtection="0">
      <alignment horizontal="right" vertical="center"/>
    </xf>
    <xf numFmtId="4" fontId="41" fillId="15" borderId="12" applyNumberFormat="0" applyProtection="0">
      <alignment horizontal="right" vertical="center"/>
    </xf>
    <xf numFmtId="4" fontId="41" fillId="28" borderId="12" applyNumberFormat="0" applyProtection="0">
      <alignment horizontal="right" vertical="center"/>
    </xf>
    <xf numFmtId="4" fontId="41" fillId="24" borderId="12" applyNumberFormat="0" applyProtection="0">
      <alignment horizontal="right" vertical="center"/>
    </xf>
    <xf numFmtId="4" fontId="41" fillId="42" borderId="12" applyNumberFormat="0" applyProtection="0">
      <alignment horizontal="right" vertical="center"/>
    </xf>
    <xf numFmtId="4" fontId="41" fillId="10" borderId="12" applyNumberFormat="0" applyProtection="0">
      <alignment horizontal="right" vertical="center"/>
    </xf>
    <xf numFmtId="4" fontId="43" fillId="43" borderId="13" applyNumberFormat="0" applyProtection="0">
      <alignment horizontal="left" vertical="center" indent="1"/>
    </xf>
    <xf numFmtId="4" fontId="41" fillId="44" borderId="0" applyNumberFormat="0" applyProtection="0">
      <alignment horizontal="left" vertical="center" indent="1"/>
    </xf>
    <xf numFmtId="4" fontId="45" fillId="45" borderId="0" applyNumberFormat="0" applyProtection="0">
      <alignment horizontal="left" vertical="center" indent="1"/>
    </xf>
    <xf numFmtId="4" fontId="41" fillId="41" borderId="12" applyNumberFormat="0" applyProtection="0">
      <alignment horizontal="right" vertical="center"/>
    </xf>
    <xf numFmtId="4" fontId="39" fillId="44" borderId="0" applyNumberFormat="0" applyProtection="0">
      <alignment horizontal="left" vertical="center" indent="1"/>
    </xf>
    <xf numFmtId="4" fontId="39" fillId="41" borderId="0" applyNumberFormat="0" applyProtection="0">
      <alignment horizontal="left" vertical="center" indent="1"/>
    </xf>
    <xf numFmtId="0" fontId="1" fillId="45" borderId="12" applyNumberFormat="0" applyProtection="0">
      <alignment horizontal="left" vertical="center" indent="1"/>
    </xf>
    <xf numFmtId="0" fontId="1" fillId="45" borderId="12" applyNumberFormat="0" applyProtection="0">
      <alignment horizontal="left" vertical="top" indent="1"/>
    </xf>
    <xf numFmtId="0" fontId="1" fillId="41" borderId="12" applyNumberFormat="0" applyProtection="0">
      <alignment horizontal="left" vertical="center" indent="1"/>
    </xf>
    <xf numFmtId="0" fontId="1" fillId="41" borderId="12" applyNumberFormat="0" applyProtection="0">
      <alignment horizontal="left" vertical="top" indent="1"/>
    </xf>
    <xf numFmtId="0" fontId="1" fillId="8" borderId="12" applyNumberFormat="0" applyProtection="0">
      <alignment horizontal="left" vertical="center" indent="1"/>
    </xf>
    <xf numFmtId="0" fontId="1" fillId="8" borderId="12" applyNumberFormat="0" applyProtection="0">
      <alignment horizontal="left" vertical="top" indent="1"/>
    </xf>
    <xf numFmtId="0" fontId="1" fillId="44" borderId="12" applyNumberFormat="0" applyProtection="0">
      <alignment horizontal="left" vertical="center" indent="1"/>
    </xf>
    <xf numFmtId="0" fontId="1" fillId="44" borderId="12" applyNumberFormat="0" applyProtection="0">
      <alignment horizontal="left" vertical="top" indent="1"/>
    </xf>
    <xf numFmtId="0" fontId="1" fillId="46" borderId="8" applyNumberFormat="0">
      <protection locked="0"/>
    </xf>
    <xf numFmtId="4" fontId="41" fillId="40" borderId="12" applyNumberFormat="0" applyProtection="0">
      <alignment vertical="center"/>
    </xf>
    <xf numFmtId="4" fontId="46" fillId="40" borderId="12" applyNumberFormat="0" applyProtection="0">
      <alignment vertical="center"/>
    </xf>
    <xf numFmtId="4" fontId="41" fillId="40" borderId="12" applyNumberFormat="0" applyProtection="0">
      <alignment horizontal="left" vertical="center" indent="1"/>
    </xf>
    <xf numFmtId="0" fontId="41" fillId="40" borderId="12" applyNumberFormat="0" applyProtection="0">
      <alignment horizontal="left" vertical="top" indent="1"/>
    </xf>
    <xf numFmtId="4" fontId="41" fillId="44" borderId="12" applyNumberFormat="0" applyProtection="0">
      <alignment horizontal="right" vertical="center"/>
    </xf>
    <xf numFmtId="4" fontId="46" fillId="44" borderId="12" applyNumberFormat="0" applyProtection="0">
      <alignment horizontal="right" vertical="center"/>
    </xf>
    <xf numFmtId="4" fontId="41" fillId="41" borderId="12" applyNumberFormat="0" applyProtection="0">
      <alignment horizontal="left" vertical="center" indent="1"/>
    </xf>
    <xf numFmtId="0" fontId="41" fillId="41" borderId="12" applyNumberFormat="0" applyProtection="0">
      <alignment horizontal="left" vertical="top" indent="1"/>
    </xf>
    <xf numFmtId="4" fontId="47" fillId="47" borderId="0" applyNumberFormat="0" applyProtection="0">
      <alignment horizontal="left" vertical="center" indent="1"/>
    </xf>
    <xf numFmtId="4" fontId="38" fillId="44" borderId="12" applyNumberFormat="0" applyProtection="0">
      <alignment horizontal="right" vertical="center"/>
    </xf>
    <xf numFmtId="0" fontId="48" fillId="0" borderId="0" applyNumberFormat="0" applyFill="0" applyBorder="0" applyAlignment="0" applyProtection="0"/>
    <xf numFmtId="0" fontId="16" fillId="0" borderId="0" applyNumberFormat="0" applyFont="0" applyFill="0" applyBorder="0" applyAlignment="0" applyProtection="0"/>
    <xf numFmtId="0" fontId="35" fillId="0" borderId="0" applyNumberFormat="0" applyFill="0" applyBorder="0" applyAlignment="0" applyProtection="0"/>
    <xf numFmtId="0" fontId="1" fillId="0" borderId="14" applyNumberFormat="0" applyFill="0" applyBorder="0" applyAlignment="0" applyProtection="0"/>
    <xf numFmtId="37" fontId="5" fillId="48" borderId="0" applyNumberFormat="0" applyBorder="0" applyAlignment="0" applyProtection="0"/>
    <xf numFmtId="37" fontId="2" fillId="0" borderId="0"/>
    <xf numFmtId="37" fontId="2" fillId="48" borderId="0" applyNumberFormat="0" applyBorder="0" applyAlignment="0" applyProtection="0"/>
    <xf numFmtId="3" fontId="17" fillId="0" borderId="7" applyProtection="0"/>
    <xf numFmtId="0" fontId="36" fillId="0" borderId="0" applyNumberFormat="0" applyFill="0" applyBorder="0" applyAlignment="0" applyProtection="0"/>
  </cellStyleXfs>
  <cellXfs count="306">
    <xf numFmtId="0" fontId="0" fillId="0" borderId="0" xfId="0"/>
    <xf numFmtId="0" fontId="6" fillId="0" borderId="0" xfId="0" applyFont="1"/>
    <xf numFmtId="0" fontId="6" fillId="0" borderId="0" xfId="0" applyFont="1" applyAlignment="1">
      <alignment horizontal="center"/>
    </xf>
    <xf numFmtId="0" fontId="6" fillId="0" borderId="0" xfId="0" applyFont="1" applyFill="1" applyBorder="1" applyAlignment="1">
      <alignment vertical="center"/>
    </xf>
    <xf numFmtId="0" fontId="6" fillId="0" borderId="0" xfId="0" applyFont="1" applyBorder="1" applyAlignment="1">
      <alignment vertical="center"/>
    </xf>
    <xf numFmtId="0" fontId="19" fillId="0" borderId="0" xfId="0" applyFont="1" applyFill="1" applyBorder="1" applyAlignment="1">
      <alignment horizontal="center" vertical="center"/>
    </xf>
    <xf numFmtId="0" fontId="6" fillId="0" borderId="0" xfId="0" applyFont="1" applyFill="1" applyAlignment="1">
      <alignment vertical="center"/>
    </xf>
    <xf numFmtId="166" fontId="6" fillId="0" borderId="0" xfId="49" applyNumberFormat="1" applyFont="1"/>
    <xf numFmtId="0" fontId="19" fillId="0" borderId="0" xfId="0" applyFont="1" applyBorder="1"/>
    <xf numFmtId="0" fontId="6" fillId="0" borderId="0" xfId="0" applyFont="1" applyAlignment="1">
      <alignment vertical="center"/>
    </xf>
    <xf numFmtId="0" fontId="6" fillId="0" borderId="0" xfId="0" applyFont="1" applyAlignment="1"/>
    <xf numFmtId="165" fontId="6" fillId="0" borderId="0" xfId="47" applyNumberFormat="1" applyFont="1"/>
    <xf numFmtId="44" fontId="6" fillId="0" borderId="0" xfId="49" applyFont="1"/>
    <xf numFmtId="0" fontId="6" fillId="0" borderId="0" xfId="78" applyFont="1" applyAlignment="1">
      <alignment vertical="center"/>
    </xf>
    <xf numFmtId="0" fontId="19" fillId="0" borderId="8" xfId="0" applyFont="1" applyBorder="1" applyAlignment="1">
      <alignment horizontal="center" vertical="center" wrapText="1"/>
    </xf>
    <xf numFmtId="0" fontId="19" fillId="0" borderId="15" xfId="0" applyFont="1" applyBorder="1" applyAlignment="1">
      <alignment horizontal="center" vertical="center" wrapText="1"/>
    </xf>
    <xf numFmtId="43" fontId="6" fillId="0" borderId="0" xfId="0" applyNumberFormat="1" applyFont="1"/>
    <xf numFmtId="0" fontId="19" fillId="0" borderId="8" xfId="0" applyFont="1" applyFill="1" applyBorder="1" applyAlignment="1">
      <alignment horizontal="center" vertical="center" wrapText="1"/>
    </xf>
    <xf numFmtId="0" fontId="6" fillId="0" borderId="0" xfId="78" applyFont="1" applyAlignment="1">
      <alignment horizontal="center" vertical="center"/>
    </xf>
    <xf numFmtId="0" fontId="0" fillId="0" borderId="0" xfId="0" applyAlignment="1"/>
    <xf numFmtId="165" fontId="6" fillId="37" borderId="16" xfId="47" applyNumberFormat="1" applyFont="1" applyFill="1" applyBorder="1" applyAlignment="1">
      <alignment vertical="center" wrapText="1"/>
    </xf>
    <xf numFmtId="0" fontId="20" fillId="0" borderId="0" xfId="0" applyFont="1"/>
    <xf numFmtId="0" fontId="6" fillId="0" borderId="8" xfId="0" applyFont="1" applyBorder="1" applyAlignment="1">
      <alignment horizontal="center" vertical="center" wrapText="1"/>
    </xf>
    <xf numFmtId="164" fontId="0" fillId="0" borderId="0" xfId="0" applyNumberFormat="1"/>
    <xf numFmtId="3" fontId="0" fillId="0" borderId="0" xfId="0" applyNumberFormat="1"/>
    <xf numFmtId="0" fontId="6" fillId="0" borderId="0" xfId="0" applyFont="1" applyFill="1" applyBorder="1" applyAlignment="1">
      <alignment vertical="center" wrapText="1"/>
    </xf>
    <xf numFmtId="0" fontId="6" fillId="0" borderId="0" xfId="0" applyFont="1" applyAlignment="1">
      <alignment horizontal="left" vertical="center"/>
    </xf>
    <xf numFmtId="166" fontId="19" fillId="0" borderId="8" xfId="49" applyNumberFormat="1" applyFont="1" applyFill="1" applyBorder="1" applyAlignment="1">
      <alignment horizontal="center" vertical="center" wrapText="1"/>
    </xf>
    <xf numFmtId="0" fontId="19" fillId="0" borderId="17" xfId="0" applyFont="1" applyFill="1" applyBorder="1" applyAlignment="1">
      <alignment horizontal="left" vertical="center"/>
    </xf>
    <xf numFmtId="0" fontId="19" fillId="37" borderId="8" xfId="0" applyFont="1" applyFill="1" applyBorder="1" applyAlignment="1">
      <alignment vertical="center" wrapText="1"/>
    </xf>
    <xf numFmtId="3" fontId="6" fillId="37" borderId="8" xfId="0" applyNumberFormat="1" applyFont="1" applyFill="1" applyBorder="1" applyAlignment="1">
      <alignment horizontal="center" vertical="center" wrapText="1"/>
    </xf>
    <xf numFmtId="43" fontId="6" fillId="37" borderId="8" xfId="47" applyFont="1" applyFill="1" applyBorder="1" applyAlignment="1">
      <alignment horizontal="center" vertical="center" wrapText="1"/>
    </xf>
    <xf numFmtId="0" fontId="6" fillId="0" borderId="8" xfId="0" applyFont="1" applyFill="1" applyBorder="1" applyAlignment="1">
      <alignment horizontal="justify" vertical="center" wrapText="1"/>
    </xf>
    <xf numFmtId="3" fontId="6" fillId="0" borderId="8" xfId="0" applyNumberFormat="1" applyFont="1" applyFill="1" applyBorder="1" applyAlignment="1">
      <alignment horizontal="center" vertical="center"/>
    </xf>
    <xf numFmtId="1" fontId="6" fillId="0" borderId="0" xfId="0" applyNumberFormat="1" applyFont="1" applyFill="1" applyAlignment="1">
      <alignment vertical="center"/>
    </xf>
    <xf numFmtId="0" fontId="6" fillId="0" borderId="8" xfId="0" applyFont="1" applyFill="1" applyBorder="1" applyAlignment="1">
      <alignment vertical="center" wrapText="1"/>
    </xf>
    <xf numFmtId="3" fontId="6" fillId="0" borderId="8" xfId="0" applyNumberFormat="1" applyFont="1" applyFill="1" applyBorder="1" applyAlignment="1">
      <alignment horizontal="center" vertical="center" wrapText="1"/>
    </xf>
    <xf numFmtId="0" fontId="6" fillId="0" borderId="8" xfId="0" applyFont="1" applyFill="1" applyBorder="1" applyAlignment="1">
      <alignment vertical="center"/>
    </xf>
    <xf numFmtId="165" fontId="6" fillId="0" borderId="8" xfId="47" applyNumberFormat="1" applyFont="1" applyFill="1" applyBorder="1" applyAlignment="1">
      <alignment vertical="center"/>
    </xf>
    <xf numFmtId="0" fontId="6" fillId="0" borderId="8" xfId="0" applyFont="1" applyFill="1" applyBorder="1" applyAlignment="1">
      <alignment horizontal="center" vertical="center" wrapText="1"/>
    </xf>
    <xf numFmtId="0" fontId="19" fillId="0" borderId="8" xfId="0" applyFont="1" applyFill="1" applyBorder="1" applyAlignment="1">
      <alignment horizontal="justify" vertical="center" wrapText="1"/>
    </xf>
    <xf numFmtId="0" fontId="19" fillId="37" borderId="8" xfId="0" applyFont="1" applyFill="1" applyBorder="1" applyAlignment="1">
      <alignment horizontal="center" vertical="center" wrapText="1"/>
    </xf>
    <xf numFmtId="0" fontId="19" fillId="0" borderId="0" xfId="0" applyFont="1" applyAlignment="1">
      <alignment vertical="center"/>
    </xf>
    <xf numFmtId="0" fontId="19" fillId="0" borderId="0" xfId="0" applyFont="1" applyFill="1" applyAlignment="1">
      <alignment vertical="center"/>
    </xf>
    <xf numFmtId="0" fontId="6" fillId="37" borderId="15" xfId="0" applyFont="1" applyFill="1" applyBorder="1" applyAlignment="1">
      <alignment horizontal="justify" vertical="center" wrapText="1"/>
    </xf>
    <xf numFmtId="0" fontId="6" fillId="37" borderId="8" xfId="0" applyFont="1" applyFill="1" applyBorder="1" applyAlignment="1">
      <alignment horizontal="center" vertical="center" wrapText="1"/>
    </xf>
    <xf numFmtId="43" fontId="6" fillId="0" borderId="0" xfId="47" applyFont="1" applyFill="1" applyBorder="1" applyAlignment="1">
      <alignment vertical="center"/>
    </xf>
    <xf numFmtId="166" fontId="6" fillId="0" borderId="0" xfId="49" applyNumberFormat="1" applyFont="1" applyFill="1" applyBorder="1" applyAlignment="1">
      <alignment vertical="center"/>
    </xf>
    <xf numFmtId="0" fontId="6" fillId="0" borderId="18" xfId="0" applyFont="1" applyFill="1" applyBorder="1" applyAlignment="1">
      <alignment horizontal="justify" vertical="center" wrapText="1"/>
    </xf>
    <xf numFmtId="0" fontId="6" fillId="0" borderId="19" xfId="0" applyFont="1" applyFill="1" applyBorder="1" applyAlignment="1">
      <alignment horizontal="center" vertical="center" wrapText="1"/>
    </xf>
    <xf numFmtId="0" fontId="6" fillId="37" borderId="20" xfId="0" applyFont="1" applyFill="1" applyBorder="1" applyAlignment="1">
      <alignment horizontal="justify" vertical="center" wrapText="1"/>
    </xf>
    <xf numFmtId="0" fontId="6" fillId="37" borderId="4" xfId="0" applyFont="1" applyFill="1" applyBorder="1" applyAlignment="1">
      <alignment horizontal="center" vertical="center" wrapText="1"/>
    </xf>
    <xf numFmtId="0" fontId="6" fillId="0" borderId="17" xfId="0" applyFont="1" applyFill="1" applyBorder="1" applyAlignment="1">
      <alignment horizontal="justify" vertical="center" wrapText="1"/>
    </xf>
    <xf numFmtId="0" fontId="6" fillId="37" borderId="17" xfId="0" applyFont="1" applyFill="1" applyBorder="1" applyAlignment="1">
      <alignment horizontal="center" vertical="center" wrapText="1"/>
    </xf>
    <xf numFmtId="43" fontId="6" fillId="0" borderId="0" xfId="47" applyFont="1" applyAlignment="1">
      <alignment vertical="center"/>
    </xf>
    <xf numFmtId="166" fontId="6" fillId="0" borderId="0" xfId="49" applyNumberFormat="1" applyFont="1" applyAlignment="1">
      <alignment vertical="center"/>
    </xf>
    <xf numFmtId="0" fontId="19" fillId="0" borderId="0" xfId="0" applyFont="1" applyFill="1" applyBorder="1" applyAlignment="1">
      <alignment vertical="center"/>
    </xf>
    <xf numFmtId="0" fontId="19" fillId="0" borderId="0" xfId="0" applyFont="1" applyBorder="1" applyAlignment="1">
      <alignment vertical="center"/>
    </xf>
    <xf numFmtId="0" fontId="19" fillId="0" borderId="17" xfId="0" applyFont="1" applyFill="1" applyBorder="1" applyAlignment="1">
      <alignment horizontal="justify" vertical="center" wrapText="1"/>
    </xf>
    <xf numFmtId="0" fontId="19" fillId="0" borderId="19" xfId="0" applyFont="1" applyFill="1" applyBorder="1" applyAlignment="1">
      <alignment horizontal="center" vertical="center" wrapText="1"/>
    </xf>
    <xf numFmtId="0" fontId="6" fillId="37" borderId="8" xfId="0" applyFont="1" applyFill="1" applyBorder="1" applyAlignment="1">
      <alignment horizontal="justify" vertical="center" wrapText="1"/>
    </xf>
    <xf numFmtId="165" fontId="6" fillId="37" borderId="8" xfId="47" applyNumberFormat="1" applyFont="1" applyFill="1" applyBorder="1" applyAlignment="1">
      <alignment vertical="center"/>
    </xf>
    <xf numFmtId="0" fontId="6" fillId="0" borderId="0" xfId="0" applyFont="1" applyFill="1" applyBorder="1" applyAlignment="1">
      <alignment horizontal="justify" vertical="center" wrapText="1"/>
    </xf>
    <xf numFmtId="3" fontId="6" fillId="37" borderId="8" xfId="0" applyNumberFormat="1" applyFont="1" applyFill="1" applyBorder="1" applyAlignment="1">
      <alignment horizontal="right" vertical="center" wrapText="1"/>
    </xf>
    <xf numFmtId="3" fontId="6" fillId="37" borderId="8" xfId="0" applyNumberFormat="1" applyFont="1" applyFill="1" applyBorder="1" applyAlignment="1">
      <alignment horizontal="right" vertical="center"/>
    </xf>
    <xf numFmtId="0" fontId="6" fillId="37" borderId="8" xfId="0" applyFont="1" applyFill="1" applyBorder="1" applyAlignment="1">
      <alignment horizontal="right" vertical="center" wrapText="1"/>
    </xf>
    <xf numFmtId="165" fontId="19" fillId="37" borderId="8" xfId="47" applyNumberFormat="1" applyFont="1" applyFill="1" applyBorder="1" applyAlignment="1">
      <alignment horizontal="right" vertical="center"/>
    </xf>
    <xf numFmtId="1" fontId="6" fillId="0" borderId="0" xfId="0" applyNumberFormat="1" applyFont="1" applyFill="1" applyBorder="1" applyAlignment="1">
      <alignment horizontal="right" vertical="center"/>
    </xf>
    <xf numFmtId="166" fontId="6" fillId="0" borderId="0" xfId="49" applyNumberFormat="1" applyFont="1" applyFill="1" applyBorder="1" applyAlignment="1">
      <alignment horizontal="right" vertical="center"/>
    </xf>
    <xf numFmtId="0" fontId="6" fillId="0" borderId="0" xfId="0" applyFont="1" applyFill="1" applyAlignment="1">
      <alignment horizontal="right" vertical="center"/>
    </xf>
    <xf numFmtId="0" fontId="6" fillId="0" borderId="0" xfId="0" applyFont="1" applyAlignment="1">
      <alignment horizontal="right" vertical="center"/>
    </xf>
    <xf numFmtId="166" fontId="6" fillId="0" borderId="0" xfId="49" applyNumberFormat="1" applyFont="1" applyAlignment="1">
      <alignment horizontal="right" vertical="center"/>
    </xf>
    <xf numFmtId="0" fontId="19" fillId="0" borderId="0" xfId="0" applyFont="1" applyAlignment="1">
      <alignment horizontal="right" vertical="center"/>
    </xf>
    <xf numFmtId="166" fontId="19" fillId="0" borderId="0" xfId="49" applyNumberFormat="1" applyFont="1" applyAlignment="1">
      <alignment horizontal="right" vertical="center"/>
    </xf>
    <xf numFmtId="0" fontId="6" fillId="0" borderId="0" xfId="0" applyFont="1" applyFill="1" applyBorder="1" applyAlignment="1">
      <alignment horizontal="right" vertical="center"/>
    </xf>
    <xf numFmtId="172" fontId="6" fillId="0" borderId="8" xfId="0" applyNumberFormat="1" applyFont="1" applyFill="1" applyBorder="1" applyAlignment="1">
      <alignment horizontal="right" vertical="center"/>
    </xf>
    <xf numFmtId="172" fontId="6" fillId="37" borderId="8" xfId="0" applyNumberFormat="1" applyFont="1" applyFill="1" applyBorder="1" applyAlignment="1">
      <alignment horizontal="right" vertical="center" wrapText="1"/>
    </xf>
    <xf numFmtId="172" fontId="6" fillId="0" borderId="8" xfId="0" applyNumberFormat="1" applyFont="1" applyFill="1" applyBorder="1" applyAlignment="1">
      <alignment horizontal="right" vertical="center" wrapText="1"/>
    </xf>
    <xf numFmtId="172" fontId="19" fillId="0" borderId="8" xfId="47" applyNumberFormat="1" applyFont="1" applyFill="1" applyBorder="1" applyAlignment="1">
      <alignment horizontal="right" vertical="center"/>
    </xf>
    <xf numFmtId="173" fontId="6" fillId="37" borderId="8" xfId="0" applyNumberFormat="1" applyFont="1" applyFill="1" applyBorder="1" applyAlignment="1">
      <alignment horizontal="right" vertical="center" wrapText="1"/>
    </xf>
    <xf numFmtId="174" fontId="6" fillId="0" borderId="8" xfId="81" applyNumberFormat="1" applyFont="1" applyFill="1" applyBorder="1" applyAlignment="1">
      <alignment horizontal="right" vertical="center"/>
    </xf>
    <xf numFmtId="174" fontId="6" fillId="37" borderId="8" xfId="0" applyNumberFormat="1" applyFont="1" applyFill="1" applyBorder="1" applyAlignment="1">
      <alignment horizontal="right" vertical="center" wrapText="1"/>
    </xf>
    <xf numFmtId="174" fontId="6" fillId="0" borderId="8" xfId="0" applyNumberFormat="1" applyFont="1" applyFill="1" applyBorder="1" applyAlignment="1">
      <alignment horizontal="right" vertical="center" wrapText="1"/>
    </xf>
    <xf numFmtId="174" fontId="19" fillId="0" borderId="8" xfId="47" applyNumberFormat="1" applyFont="1" applyFill="1" applyBorder="1" applyAlignment="1">
      <alignment horizontal="right" vertical="center"/>
    </xf>
    <xf numFmtId="175" fontId="6" fillId="0" borderId="8" xfId="47" applyNumberFormat="1" applyFont="1" applyFill="1" applyBorder="1" applyAlignment="1">
      <alignment horizontal="right" vertical="center"/>
    </xf>
    <xf numFmtId="175" fontId="19" fillId="37" borderId="8" xfId="47" applyNumberFormat="1" applyFont="1" applyFill="1" applyBorder="1" applyAlignment="1">
      <alignment horizontal="right" vertical="center"/>
    </xf>
    <xf numFmtId="175" fontId="19" fillId="0" borderId="8" xfId="47" applyNumberFormat="1" applyFont="1" applyFill="1" applyBorder="1" applyAlignment="1">
      <alignment horizontal="right" vertical="center"/>
    </xf>
    <xf numFmtId="175" fontId="6" fillId="37" borderId="8" xfId="0" applyNumberFormat="1" applyFont="1" applyFill="1" applyBorder="1" applyAlignment="1">
      <alignment horizontal="right" vertical="center"/>
    </xf>
    <xf numFmtId="175" fontId="6" fillId="0" borderId="0" xfId="0" applyNumberFormat="1" applyFont="1" applyFill="1" applyBorder="1" applyAlignment="1">
      <alignment horizontal="right" vertical="center"/>
    </xf>
    <xf numFmtId="175" fontId="6" fillId="0" borderId="0" xfId="47" applyNumberFormat="1" applyFont="1" applyFill="1" applyBorder="1" applyAlignment="1">
      <alignment horizontal="right" vertical="center"/>
    </xf>
    <xf numFmtId="175" fontId="6" fillId="0" borderId="19" xfId="47" applyNumberFormat="1" applyFont="1" applyFill="1" applyBorder="1" applyAlignment="1">
      <alignment horizontal="right" vertical="center"/>
    </xf>
    <xf numFmtId="175" fontId="6" fillId="37" borderId="21" xfId="0" applyNumberFormat="1" applyFont="1" applyFill="1" applyBorder="1" applyAlignment="1">
      <alignment horizontal="right" vertical="center"/>
    </xf>
    <xf numFmtId="175" fontId="6" fillId="0" borderId="0" xfId="0" applyNumberFormat="1" applyFont="1" applyFill="1" applyAlignment="1">
      <alignment horizontal="right" vertical="center"/>
    </xf>
    <xf numFmtId="175" fontId="6" fillId="0" borderId="0" xfId="47" applyNumberFormat="1" applyFont="1" applyFill="1" applyAlignment="1">
      <alignment horizontal="right" vertical="center"/>
    </xf>
    <xf numFmtId="175" fontId="6" fillId="37" borderId="22" xfId="0" applyNumberFormat="1" applyFont="1" applyFill="1" applyBorder="1" applyAlignment="1">
      <alignment horizontal="right" vertical="center"/>
    </xf>
    <xf numFmtId="175" fontId="6" fillId="0" borderId="0" xfId="0" applyNumberFormat="1" applyFont="1" applyAlignment="1">
      <alignment horizontal="right" vertical="center"/>
    </xf>
    <xf numFmtId="175" fontId="6" fillId="0" borderId="0" xfId="47" applyNumberFormat="1" applyFont="1" applyAlignment="1">
      <alignment horizontal="right" vertical="center"/>
    </xf>
    <xf numFmtId="175" fontId="19" fillId="0" borderId="0" xfId="0" applyNumberFormat="1" applyFont="1" applyAlignment="1">
      <alignment horizontal="right" vertical="center"/>
    </xf>
    <xf numFmtId="175" fontId="19" fillId="0" borderId="0" xfId="47" applyNumberFormat="1" applyFont="1" applyAlignment="1">
      <alignment horizontal="right" vertical="center"/>
    </xf>
    <xf numFmtId="175" fontId="6" fillId="37" borderId="8" xfId="47" applyNumberFormat="1" applyFont="1" applyFill="1" applyBorder="1" applyAlignment="1">
      <alignment horizontal="right" vertical="center"/>
    </xf>
    <xf numFmtId="175" fontId="6" fillId="0" borderId="8" xfId="47" applyNumberFormat="1" applyFont="1" applyFill="1" applyBorder="1" applyAlignment="1">
      <alignment vertical="center"/>
    </xf>
    <xf numFmtId="175" fontId="6" fillId="0" borderId="0" xfId="0" applyNumberFormat="1" applyFont="1" applyFill="1" applyBorder="1" applyAlignment="1">
      <alignment vertical="center"/>
    </xf>
    <xf numFmtId="175" fontId="6" fillId="0" borderId="0" xfId="47" applyNumberFormat="1" applyFont="1" applyFill="1" applyBorder="1" applyAlignment="1">
      <alignment vertical="center"/>
    </xf>
    <xf numFmtId="0" fontId="37" fillId="0" borderId="0" xfId="0" applyFont="1" applyAlignment="1">
      <alignment vertical="center"/>
    </xf>
    <xf numFmtId="165" fontId="6" fillId="0" borderId="23" xfId="47" applyNumberFormat="1" applyFont="1" applyFill="1" applyBorder="1" applyAlignment="1">
      <alignment horizontal="center" vertical="center" wrapText="1"/>
    </xf>
    <xf numFmtId="0" fontId="6" fillId="0" borderId="23" xfId="78" applyFont="1" applyFill="1" applyBorder="1" applyAlignment="1">
      <alignment horizontal="center" vertical="center"/>
    </xf>
    <xf numFmtId="0" fontId="6" fillId="0" borderId="23" xfId="78" applyFont="1" applyFill="1" applyBorder="1" applyAlignment="1">
      <alignment horizontal="center" vertical="center" wrapText="1"/>
    </xf>
    <xf numFmtId="0" fontId="6" fillId="37" borderId="24" xfId="78" applyFont="1" applyFill="1" applyBorder="1" applyAlignment="1">
      <alignment vertical="center" wrapText="1"/>
    </xf>
    <xf numFmtId="0" fontId="19" fillId="0" borderId="25" xfId="0" applyFont="1" applyBorder="1" applyAlignment="1">
      <alignment vertical="center"/>
    </xf>
    <xf numFmtId="0" fontId="19" fillId="0" borderId="8" xfId="0" applyFont="1" applyBorder="1" applyAlignment="1">
      <alignment vertical="center"/>
    </xf>
    <xf numFmtId="165" fontId="6" fillId="0" borderId="0" xfId="78" applyNumberFormat="1" applyFont="1" applyAlignment="1">
      <alignment vertical="center"/>
    </xf>
    <xf numFmtId="43" fontId="6" fillId="0" borderId="0" xfId="78" applyNumberFormat="1" applyFont="1" applyAlignment="1">
      <alignment vertical="center"/>
    </xf>
    <xf numFmtId="9" fontId="6" fillId="0" borderId="0" xfId="78" applyNumberFormat="1" applyFont="1" applyAlignment="1">
      <alignment vertical="center"/>
    </xf>
    <xf numFmtId="0" fontId="6" fillId="37" borderId="16" xfId="78" applyFont="1" applyFill="1" applyBorder="1" applyAlignment="1">
      <alignment vertical="center"/>
    </xf>
    <xf numFmtId="0" fontId="6" fillId="0" borderId="25" xfId="0" applyFont="1" applyFill="1" applyBorder="1" applyAlignment="1">
      <alignment horizontal="left" vertical="center"/>
    </xf>
    <xf numFmtId="0" fontId="6" fillId="0" borderId="8" xfId="0" applyFont="1" applyFill="1" applyBorder="1" applyAlignment="1">
      <alignment horizontal="left" vertical="center"/>
    </xf>
    <xf numFmtId="0" fontId="19" fillId="0" borderId="25" xfId="0" applyFont="1" applyFill="1" applyBorder="1" applyAlignment="1">
      <alignment vertical="center"/>
    </xf>
    <xf numFmtId="0" fontId="19" fillId="0" borderId="26" xfId="0" applyFont="1" applyFill="1" applyBorder="1" applyAlignment="1">
      <alignment vertical="center"/>
    </xf>
    <xf numFmtId="0" fontId="6" fillId="0" borderId="23" xfId="0" applyFont="1" applyFill="1" applyBorder="1" applyAlignment="1">
      <alignment vertical="center"/>
    </xf>
    <xf numFmtId="166" fontId="6" fillId="0" borderId="0" xfId="78" applyNumberFormat="1" applyFont="1" applyAlignment="1">
      <alignment vertical="center"/>
    </xf>
    <xf numFmtId="165" fontId="6" fillId="0" borderId="0" xfId="47" applyNumberFormat="1" applyFont="1" applyAlignment="1">
      <alignment vertical="center"/>
    </xf>
    <xf numFmtId="0" fontId="19" fillId="37" borderId="27" xfId="0" applyFont="1" applyFill="1" applyBorder="1" applyAlignment="1">
      <alignment vertical="center"/>
    </xf>
    <xf numFmtId="0" fontId="6" fillId="37" borderId="28" xfId="0" applyFont="1" applyFill="1" applyBorder="1" applyAlignment="1">
      <alignment vertical="center"/>
    </xf>
    <xf numFmtId="0" fontId="19" fillId="37" borderId="25" xfId="0" applyFont="1" applyFill="1" applyBorder="1" applyAlignment="1">
      <alignment vertical="center"/>
    </xf>
    <xf numFmtId="0" fontId="6" fillId="37" borderId="8" xfId="0" applyFont="1" applyFill="1" applyBorder="1" applyAlignment="1">
      <alignment vertical="center"/>
    </xf>
    <xf numFmtId="165" fontId="6" fillId="0" borderId="8" xfId="47" applyNumberFormat="1" applyFont="1" applyFill="1" applyBorder="1" applyAlignment="1">
      <alignment vertical="center" wrapText="1"/>
    </xf>
    <xf numFmtId="166" fontId="6" fillId="0" borderId="8" xfId="49" applyNumberFormat="1" applyFont="1" applyFill="1" applyBorder="1" applyAlignment="1">
      <alignment vertical="center" wrapText="1"/>
    </xf>
    <xf numFmtId="165" fontId="6" fillId="0" borderId="8" xfId="78" applyNumberFormat="1" applyFont="1" applyFill="1" applyBorder="1" applyAlignment="1">
      <alignment horizontal="right" vertical="center"/>
    </xf>
    <xf numFmtId="165" fontId="6" fillId="37" borderId="28" xfId="47" applyNumberFormat="1" applyFont="1" applyFill="1" applyBorder="1" applyAlignment="1">
      <alignment vertical="center" wrapText="1"/>
    </xf>
    <xf numFmtId="0" fontId="6" fillId="37" borderId="28" xfId="78" applyFont="1" applyFill="1" applyBorder="1" applyAlignment="1">
      <alignment vertical="center" wrapText="1"/>
    </xf>
    <xf numFmtId="165" fontId="6" fillId="37" borderId="8" xfId="47" applyNumberFormat="1" applyFont="1" applyFill="1" applyBorder="1" applyAlignment="1">
      <alignment vertical="center" wrapText="1"/>
    </xf>
    <xf numFmtId="166" fontId="6" fillId="37" borderId="8" xfId="49" applyNumberFormat="1" applyFont="1" applyFill="1" applyBorder="1" applyAlignment="1">
      <alignment vertical="center" wrapText="1"/>
    </xf>
    <xf numFmtId="0" fontId="6" fillId="37" borderId="8" xfId="78" applyFont="1" applyFill="1" applyBorder="1" applyAlignment="1">
      <alignment vertical="center" wrapText="1"/>
    </xf>
    <xf numFmtId="0" fontId="6" fillId="37" borderId="8" xfId="78" applyFont="1" applyFill="1" applyBorder="1" applyAlignment="1">
      <alignment vertical="center"/>
    </xf>
    <xf numFmtId="0" fontId="6" fillId="37" borderId="23" xfId="78" applyFont="1" applyFill="1" applyBorder="1" applyAlignment="1">
      <alignment vertical="center"/>
    </xf>
    <xf numFmtId="0" fontId="6" fillId="0" borderId="0" xfId="0" applyFont="1" applyAlignment="1">
      <alignment horizontal="center" vertical="center"/>
    </xf>
    <xf numFmtId="0" fontId="40" fillId="0" borderId="0" xfId="0" applyFont="1"/>
    <xf numFmtId="0" fontId="6" fillId="0" borderId="8" xfId="0" applyFont="1" applyBorder="1" applyAlignment="1">
      <alignment vertical="center"/>
    </xf>
    <xf numFmtId="165" fontId="6" fillId="0" borderId="8" xfId="47" applyNumberFormat="1" applyFont="1" applyBorder="1" applyAlignment="1">
      <alignment vertical="center"/>
    </xf>
    <xf numFmtId="0" fontId="6" fillId="0" borderId="0" xfId="0" applyFont="1" applyAlignment="1">
      <alignment vertical="center" wrapText="1"/>
    </xf>
    <xf numFmtId="0" fontId="6" fillId="0" borderId="23" xfId="0" applyFont="1" applyBorder="1" applyAlignment="1">
      <alignment horizontal="center" vertical="center" wrapText="1"/>
    </xf>
    <xf numFmtId="0" fontId="6" fillId="0" borderId="25" xfId="0" applyFont="1" applyBorder="1" applyAlignment="1">
      <alignment horizontal="center" vertical="center" wrapText="1"/>
    </xf>
    <xf numFmtId="0" fontId="6" fillId="0" borderId="26" xfId="0" applyFont="1" applyBorder="1" applyAlignment="1">
      <alignment horizontal="center" vertical="center" wrapText="1"/>
    </xf>
    <xf numFmtId="0" fontId="6" fillId="0" borderId="25" xfId="0" applyFont="1" applyBorder="1" applyAlignment="1">
      <alignment vertical="center"/>
    </xf>
    <xf numFmtId="9" fontId="6" fillId="0" borderId="8" xfId="81" applyFont="1" applyFill="1" applyBorder="1" applyAlignment="1">
      <alignment horizontal="center" vertical="center" wrapText="1"/>
    </xf>
    <xf numFmtId="0" fontId="18" fillId="0" borderId="0" xfId="0" applyFont="1" applyAlignment="1">
      <alignment vertical="center"/>
    </xf>
    <xf numFmtId="166" fontId="6" fillId="0" borderId="8" xfId="49" applyNumberFormat="1" applyFont="1" applyBorder="1" applyAlignment="1">
      <alignment vertical="center"/>
    </xf>
    <xf numFmtId="0" fontId="6" fillId="0" borderId="8" xfId="0" applyFont="1" applyBorder="1" applyAlignment="1">
      <alignment horizontal="justify" vertical="center" wrapText="1"/>
    </xf>
    <xf numFmtId="166" fontId="6" fillId="0" borderId="8" xfId="49" applyNumberFormat="1" applyFont="1" applyBorder="1" applyAlignment="1">
      <alignment horizontal="justify" vertical="center" wrapText="1"/>
    </xf>
    <xf numFmtId="166" fontId="6" fillId="0" borderId="8" xfId="49" applyNumberFormat="1" applyFont="1" applyBorder="1" applyAlignment="1">
      <alignment horizontal="center" vertical="center" wrapText="1"/>
    </xf>
    <xf numFmtId="44" fontId="6" fillId="0" borderId="8" xfId="49" applyFont="1" applyBorder="1" applyAlignment="1">
      <alignment horizontal="center" vertical="center" wrapText="1"/>
    </xf>
    <xf numFmtId="165" fontId="6" fillId="0" borderId="8" xfId="47" applyNumberFormat="1" applyFont="1" applyBorder="1" applyAlignment="1">
      <alignment horizontal="center" vertical="center" wrapText="1"/>
    </xf>
    <xf numFmtId="0" fontId="6" fillId="0" borderId="16" xfId="0" applyFont="1" applyBorder="1" applyAlignment="1">
      <alignment horizontal="center" vertical="center" wrapText="1"/>
    </xf>
    <xf numFmtId="44" fontId="6" fillId="0" borderId="8" xfId="49" applyFont="1" applyBorder="1" applyAlignment="1">
      <alignment horizontal="left" vertical="center" wrapText="1"/>
    </xf>
    <xf numFmtId="44" fontId="6" fillId="0" borderId="29" xfId="49" applyFont="1" applyBorder="1" applyAlignment="1">
      <alignment horizontal="center" vertical="center" wrapText="1"/>
    </xf>
    <xf numFmtId="44" fontId="6" fillId="0" borderId="16" xfId="49" applyFont="1" applyBorder="1" applyAlignment="1">
      <alignment horizontal="left" vertical="center" wrapText="1"/>
    </xf>
    <xf numFmtId="44" fontId="6" fillId="0" borderId="16" xfId="49" applyFont="1" applyBorder="1" applyAlignment="1">
      <alignment horizontal="center" vertical="center" wrapText="1"/>
    </xf>
    <xf numFmtId="44" fontId="6" fillId="0" borderId="8" xfId="0" applyNumberFormat="1" applyFont="1" applyBorder="1" applyAlignment="1">
      <alignment horizontal="left" vertical="center" wrapText="1"/>
    </xf>
    <xf numFmtId="44" fontId="6" fillId="0" borderId="8" xfId="0" applyNumberFormat="1" applyFont="1" applyBorder="1" applyAlignment="1">
      <alignment horizontal="center" vertical="center" wrapText="1"/>
    </xf>
    <xf numFmtId="44" fontId="6" fillId="0" borderId="29" xfId="0" applyNumberFormat="1" applyFont="1" applyBorder="1" applyAlignment="1">
      <alignment horizontal="center" vertical="center" wrapText="1"/>
    </xf>
    <xf numFmtId="44" fontId="6" fillId="0" borderId="16" xfId="0" applyNumberFormat="1" applyFont="1" applyBorder="1" applyAlignment="1">
      <alignment horizontal="center" vertical="center" wrapText="1"/>
    </xf>
    <xf numFmtId="44" fontId="6" fillId="0" borderId="23" xfId="0" applyNumberFormat="1" applyFont="1" applyBorder="1" applyAlignment="1">
      <alignment horizontal="center" vertical="center" wrapText="1"/>
    </xf>
    <xf numFmtId="44" fontId="6" fillId="0" borderId="30" xfId="0" applyNumberFormat="1" applyFont="1" applyBorder="1" applyAlignment="1">
      <alignment horizontal="center" vertical="center" wrapText="1"/>
    </xf>
    <xf numFmtId="44" fontId="6" fillId="0" borderId="31" xfId="0" applyNumberFormat="1" applyFont="1" applyBorder="1" applyAlignment="1">
      <alignment horizontal="center" vertical="center" wrapText="1"/>
    </xf>
    <xf numFmtId="0" fontId="6" fillId="0" borderId="0" xfId="0" applyFont="1" applyAlignment="1">
      <alignment horizontal="center" vertical="center" wrapText="1"/>
    </xf>
    <xf numFmtId="0" fontId="6" fillId="0" borderId="0" xfId="0" applyFont="1" applyBorder="1" applyAlignment="1">
      <alignment horizontal="justify" vertical="center" wrapText="1"/>
    </xf>
    <xf numFmtId="166" fontId="6" fillId="0" borderId="8" xfId="49" applyNumberFormat="1" applyFont="1" applyFill="1" applyBorder="1" applyAlignment="1">
      <alignment horizontal="center" vertical="center" wrapText="1"/>
    </xf>
    <xf numFmtId="43" fontId="6" fillId="0" borderId="8" xfId="47" applyFont="1" applyFill="1" applyBorder="1" applyAlignment="1">
      <alignment horizontal="center" vertical="center" wrapText="1"/>
    </xf>
    <xf numFmtId="0" fontId="20" fillId="0" borderId="0" xfId="0" applyFont="1" applyAlignment="1">
      <alignment horizontal="justify" vertical="center" wrapText="1"/>
    </xf>
    <xf numFmtId="43" fontId="6" fillId="0" borderId="8" xfId="0" applyNumberFormat="1" applyFont="1" applyFill="1" applyBorder="1" applyAlignment="1">
      <alignment horizontal="center" vertical="center" wrapText="1"/>
    </xf>
    <xf numFmtId="166" fontId="6" fillId="0" borderId="8" xfId="49" applyNumberFormat="1" applyFont="1" applyBorder="1" applyAlignment="1">
      <alignment vertical="center" wrapText="1"/>
    </xf>
    <xf numFmtId="166" fontId="6" fillId="0" borderId="8" xfId="0" applyNumberFormat="1" applyFont="1" applyFill="1" applyBorder="1" applyAlignment="1">
      <alignment horizontal="center" vertical="center" wrapText="1"/>
    </xf>
    <xf numFmtId="0" fontId="19" fillId="37" borderId="15" xfId="0" applyFont="1" applyFill="1" applyBorder="1" applyAlignment="1">
      <alignment vertical="center" wrapText="1"/>
    </xf>
    <xf numFmtId="165" fontId="19" fillId="37" borderId="15" xfId="47" applyNumberFormat="1" applyFont="1" applyFill="1" applyBorder="1" applyAlignment="1">
      <alignment vertical="center" wrapText="1"/>
    </xf>
    <xf numFmtId="165" fontId="19" fillId="37" borderId="8" xfId="47" applyNumberFormat="1" applyFont="1" applyFill="1" applyBorder="1" applyAlignment="1">
      <alignment vertical="center" wrapText="1"/>
    </xf>
    <xf numFmtId="43" fontId="6" fillId="0" borderId="8" xfId="0" applyNumberFormat="1" applyFont="1" applyBorder="1" applyAlignment="1">
      <alignment vertical="center"/>
    </xf>
    <xf numFmtId="0" fontId="19" fillId="0" borderId="15" xfId="0" applyFont="1" applyFill="1" applyBorder="1" applyAlignment="1">
      <alignment vertical="center" wrapText="1"/>
    </xf>
    <xf numFmtId="165" fontId="19" fillId="0" borderId="15" xfId="47" applyNumberFormat="1" applyFont="1" applyFill="1" applyBorder="1" applyAlignment="1">
      <alignment vertical="center" wrapText="1"/>
    </xf>
    <xf numFmtId="165" fontId="6" fillId="0" borderId="8" xfId="0" applyNumberFormat="1" applyFont="1" applyBorder="1" applyAlignment="1">
      <alignment vertical="center"/>
    </xf>
    <xf numFmtId="167" fontId="19" fillId="0" borderId="8" xfId="0" applyNumberFormat="1" applyFont="1" applyBorder="1" applyAlignment="1">
      <alignment vertical="center"/>
    </xf>
    <xf numFmtId="0" fontId="19" fillId="0" borderId="15" xfId="0" applyFont="1" applyBorder="1" applyAlignment="1">
      <alignment vertical="center"/>
    </xf>
    <xf numFmtId="165" fontId="6" fillId="49" borderId="8" xfId="47" applyNumberFormat="1" applyFont="1" applyFill="1" applyBorder="1" applyAlignment="1">
      <alignment vertical="center" wrapText="1"/>
    </xf>
    <xf numFmtId="0" fontId="6" fillId="37" borderId="8" xfId="0" applyFont="1" applyFill="1" applyBorder="1" applyAlignment="1">
      <alignment vertical="center" wrapText="1"/>
    </xf>
    <xf numFmtId="0" fontId="6" fillId="0" borderId="15" xfId="0" applyFont="1" applyFill="1" applyBorder="1" applyAlignment="1">
      <alignment vertical="center" wrapText="1"/>
    </xf>
    <xf numFmtId="0" fontId="6" fillId="0" borderId="8" xfId="0" applyFont="1" applyBorder="1" applyAlignment="1">
      <alignment vertical="center" wrapText="1"/>
    </xf>
    <xf numFmtId="165" fontId="19" fillId="0" borderId="8" xfId="47" applyNumberFormat="1" applyFont="1" applyBorder="1" applyAlignment="1">
      <alignment horizontal="centerContinuous" vertical="center" wrapText="1"/>
    </xf>
    <xf numFmtId="166" fontId="19" fillId="0" borderId="8" xfId="49" applyNumberFormat="1" applyFont="1" applyBorder="1" applyAlignment="1">
      <alignment horizontal="centerContinuous" vertical="center" wrapText="1"/>
    </xf>
    <xf numFmtId="44" fontId="19" fillId="0" borderId="8" xfId="49" applyFont="1" applyBorder="1" applyAlignment="1">
      <alignment horizontal="centerContinuous" vertical="center" wrapText="1"/>
    </xf>
    <xf numFmtId="0" fontId="6" fillId="49" borderId="8" xfId="0" applyFont="1" applyFill="1" applyBorder="1" applyAlignment="1">
      <alignment horizontal="center" vertical="center" wrapText="1"/>
    </xf>
    <xf numFmtId="165" fontId="19" fillId="0" borderId="8" xfId="47" applyNumberFormat="1" applyFont="1" applyBorder="1" applyAlignment="1">
      <alignment horizontal="center" vertical="center" wrapText="1"/>
    </xf>
    <xf numFmtId="166" fontId="19" fillId="0" borderId="8" xfId="49" applyNumberFormat="1" applyFont="1" applyBorder="1" applyAlignment="1">
      <alignment horizontal="center" vertical="center" wrapText="1"/>
    </xf>
    <xf numFmtId="165" fontId="6" fillId="0" borderId="8" xfId="47" applyNumberFormat="1" applyFont="1" applyBorder="1" applyAlignment="1">
      <alignment horizontal="justify" vertical="center" wrapText="1"/>
    </xf>
    <xf numFmtId="44" fontId="6" fillId="0" borderId="8" xfId="49" applyFont="1" applyBorder="1" applyAlignment="1">
      <alignment horizontal="justify" vertical="center" wrapText="1"/>
    </xf>
    <xf numFmtId="3" fontId="6" fillId="37" borderId="5" xfId="0" applyNumberFormat="1" applyFont="1" applyFill="1" applyBorder="1" applyAlignment="1">
      <alignment horizontal="center" vertical="center" wrapText="1"/>
    </xf>
    <xf numFmtId="3" fontId="6" fillId="37" borderId="29" xfId="0" applyNumberFormat="1" applyFont="1" applyFill="1" applyBorder="1" applyAlignment="1">
      <alignment horizontal="center" vertical="center" wrapText="1"/>
    </xf>
    <xf numFmtId="9" fontId="6" fillId="0" borderId="8" xfId="81" applyFont="1" applyBorder="1" applyAlignment="1">
      <alignment horizontal="center" vertical="center" wrapText="1"/>
    </xf>
    <xf numFmtId="9" fontId="19" fillId="0" borderId="8" xfId="81" applyFont="1" applyBorder="1" applyAlignment="1">
      <alignment horizontal="center" vertical="center" wrapText="1"/>
    </xf>
    <xf numFmtId="166" fontId="6" fillId="0" borderId="8" xfId="49" applyNumberFormat="1" applyFont="1" applyFill="1" applyBorder="1" applyAlignment="1">
      <alignment horizontal="left" vertical="center" wrapText="1"/>
    </xf>
    <xf numFmtId="166" fontId="6" fillId="0" borderId="0" xfId="0" applyNumberFormat="1" applyFont="1"/>
    <xf numFmtId="9" fontId="19" fillId="0" borderId="19" xfId="47" applyNumberFormat="1" applyFont="1" applyFill="1" applyBorder="1" applyAlignment="1">
      <alignment horizontal="right" vertical="center"/>
    </xf>
    <xf numFmtId="166" fontId="6" fillId="0" borderId="0" xfId="49" applyNumberFormat="1" applyFont="1" applyFill="1" applyAlignment="1">
      <alignment vertical="center"/>
    </xf>
    <xf numFmtId="166" fontId="6" fillId="0" borderId="0" xfId="49" applyNumberFormat="1" applyFont="1" applyAlignment="1">
      <alignment horizontal="center" vertical="center"/>
    </xf>
    <xf numFmtId="0" fontId="6" fillId="0" borderId="0" xfId="0" applyFont="1" applyBorder="1" applyAlignment="1">
      <alignment horizontal="center" vertical="center"/>
    </xf>
    <xf numFmtId="0" fontId="6" fillId="0" borderId="0" xfId="0" applyFont="1" applyBorder="1" applyAlignment="1">
      <alignment vertical="center" wrapText="1"/>
    </xf>
    <xf numFmtId="0" fontId="9" fillId="0" borderId="0" xfId="78" applyFont="1" applyAlignment="1">
      <alignment vertical="center"/>
    </xf>
    <xf numFmtId="165" fontId="6" fillId="0" borderId="8" xfId="47" applyNumberFormat="1" applyFont="1" applyFill="1" applyBorder="1" applyAlignment="1">
      <alignment horizontal="justify" vertical="center" wrapText="1"/>
    </xf>
    <xf numFmtId="166" fontId="6" fillId="0" borderId="8" xfId="49" applyNumberFormat="1" applyFont="1" applyFill="1" applyBorder="1" applyAlignment="1">
      <alignment horizontal="justify" vertical="center" wrapText="1"/>
    </xf>
    <xf numFmtId="44" fontId="6" fillId="0" borderId="8" xfId="49" applyFont="1" applyFill="1" applyBorder="1" applyAlignment="1">
      <alignment horizontal="justify" vertical="center" wrapText="1"/>
    </xf>
    <xf numFmtId="172" fontId="6" fillId="37" borderId="8" xfId="0" applyNumberFormat="1" applyFont="1" applyFill="1" applyBorder="1" applyAlignment="1">
      <alignment horizontal="right" vertical="center"/>
    </xf>
    <xf numFmtId="165" fontId="6" fillId="0" borderId="8" xfId="47" applyNumberFormat="1" applyFont="1" applyFill="1" applyBorder="1" applyAlignment="1">
      <alignment horizontal="center" vertical="center" wrapText="1"/>
    </xf>
    <xf numFmtId="4" fontId="6" fillId="0" borderId="8" xfId="0" applyNumberFormat="1" applyFont="1" applyBorder="1" applyAlignment="1">
      <alignment horizontal="center" vertical="center" wrapText="1"/>
    </xf>
    <xf numFmtId="44" fontId="19" fillId="37" borderId="15" xfId="49" applyFont="1" applyFill="1" applyBorder="1" applyAlignment="1">
      <alignment vertical="center"/>
    </xf>
    <xf numFmtId="176" fontId="19" fillId="0" borderId="8" xfId="0" applyNumberFormat="1" applyFont="1" applyBorder="1" applyAlignment="1">
      <alignment vertical="center"/>
    </xf>
    <xf numFmtId="0" fontId="6" fillId="0" borderId="0" xfId="78" applyFont="1" applyFill="1" applyAlignment="1">
      <alignment vertical="center"/>
    </xf>
    <xf numFmtId="165" fontId="6" fillId="37" borderId="23" xfId="47" applyNumberFormat="1" applyFont="1" applyFill="1" applyBorder="1" applyAlignment="1">
      <alignment vertical="center"/>
    </xf>
    <xf numFmtId="165" fontId="6" fillId="37" borderId="23" xfId="78" applyNumberFormat="1" applyFont="1" applyFill="1" applyBorder="1" applyAlignment="1">
      <alignment horizontal="right" vertical="center"/>
    </xf>
    <xf numFmtId="165" fontId="6" fillId="0" borderId="31" xfId="47" applyNumberFormat="1" applyFont="1" applyFill="1" applyBorder="1" applyAlignment="1">
      <alignment vertical="center" wrapText="1"/>
    </xf>
    <xf numFmtId="3" fontId="6" fillId="0" borderId="0" xfId="0" applyNumberFormat="1" applyFont="1" applyFill="1" applyAlignment="1">
      <alignment vertical="center"/>
    </xf>
    <xf numFmtId="0" fontId="6" fillId="49" borderId="8" xfId="0" applyFont="1" applyFill="1" applyBorder="1" applyAlignment="1">
      <alignment horizontal="right" vertical="center"/>
    </xf>
    <xf numFmtId="0" fontId="6" fillId="0" borderId="8" xfId="0" applyFont="1" applyFill="1" applyBorder="1" applyAlignment="1">
      <alignment horizontal="center" vertical="center"/>
    </xf>
    <xf numFmtId="0" fontId="19" fillId="0" borderId="8" xfId="0" applyFont="1" applyFill="1" applyBorder="1" applyAlignment="1">
      <alignment horizontal="left" vertical="center"/>
    </xf>
    <xf numFmtId="3" fontId="6" fillId="49" borderId="8" xfId="0" applyNumberFormat="1" applyFont="1" applyFill="1" applyBorder="1" applyAlignment="1">
      <alignment horizontal="right" vertical="center"/>
    </xf>
    <xf numFmtId="165" fontId="6" fillId="49" borderId="8" xfId="47" applyNumberFormat="1" applyFont="1" applyFill="1" applyBorder="1" applyAlignment="1">
      <alignment vertical="center"/>
    </xf>
    <xf numFmtId="165" fontId="6" fillId="49" borderId="8" xfId="47" applyNumberFormat="1" applyFont="1" applyFill="1" applyBorder="1" applyAlignment="1">
      <alignment horizontal="right" vertical="center"/>
    </xf>
    <xf numFmtId="0" fontId="9" fillId="0" borderId="0" xfId="77" applyFont="1" applyFill="1" applyBorder="1" applyAlignment="1">
      <alignment horizontal="left" vertical="center" wrapText="1"/>
    </xf>
    <xf numFmtId="165" fontId="6" fillId="49" borderId="32" xfId="47" applyNumberFormat="1" applyFont="1" applyFill="1" applyBorder="1" applyAlignment="1">
      <alignment vertical="center"/>
    </xf>
    <xf numFmtId="9" fontId="6" fillId="37" borderId="31" xfId="81" applyNumberFormat="1" applyFont="1" applyFill="1" applyBorder="1" applyAlignment="1">
      <alignment vertical="center" wrapText="1"/>
    </xf>
    <xf numFmtId="165" fontId="6" fillId="37" borderId="23" xfId="47" applyNumberFormat="1" applyFont="1" applyFill="1" applyBorder="1" applyAlignment="1">
      <alignment vertical="center" wrapText="1"/>
    </xf>
    <xf numFmtId="165" fontId="6" fillId="0" borderId="23" xfId="47" applyNumberFormat="1" applyFont="1" applyFill="1" applyBorder="1" applyAlignment="1">
      <alignment vertical="center"/>
    </xf>
    <xf numFmtId="10" fontId="6" fillId="37" borderId="16" xfId="81" applyNumberFormat="1" applyFont="1" applyFill="1" applyBorder="1" applyAlignment="1">
      <alignment horizontal="center" vertical="center" wrapText="1"/>
    </xf>
    <xf numFmtId="0" fontId="19" fillId="0" borderId="25" xfId="0" applyFont="1" applyFill="1" applyBorder="1" applyAlignment="1">
      <alignment horizontal="left" vertical="center"/>
    </xf>
    <xf numFmtId="9" fontId="6" fillId="49" borderId="16" xfId="81" applyNumberFormat="1" applyFont="1" applyFill="1" applyBorder="1" applyAlignment="1">
      <alignment horizontal="center" vertical="center" wrapText="1"/>
    </xf>
    <xf numFmtId="165" fontId="6" fillId="49" borderId="8" xfId="47" applyNumberFormat="1" applyFont="1" applyFill="1" applyBorder="1" applyAlignment="1">
      <alignment vertical="center" wrapText="1"/>
    </xf>
    <xf numFmtId="9" fontId="6" fillId="0" borderId="16" xfId="81" applyNumberFormat="1" applyFont="1" applyFill="1" applyBorder="1" applyAlignment="1">
      <alignment horizontal="center" vertical="center" wrapText="1"/>
    </xf>
    <xf numFmtId="165" fontId="6" fillId="0" borderId="8" xfId="47" applyNumberFormat="1" applyFont="1" applyFill="1" applyBorder="1" applyAlignment="1">
      <alignment horizontal="right" vertical="center"/>
    </xf>
    <xf numFmtId="0" fontId="6" fillId="0" borderId="16" xfId="0" applyNumberFormat="1" applyFont="1" applyFill="1" applyBorder="1" applyAlignment="1">
      <alignment horizontal="center" vertical="center" wrapText="1" readingOrder="1"/>
    </xf>
    <xf numFmtId="0" fontId="6" fillId="0" borderId="8" xfId="0" applyNumberFormat="1" applyFont="1" applyFill="1" applyBorder="1" applyAlignment="1">
      <alignment horizontal="center" vertical="center" wrapText="1" readingOrder="1"/>
    </xf>
    <xf numFmtId="0" fontId="6" fillId="0" borderId="25" xfId="0" applyNumberFormat="1" applyFont="1" applyFill="1" applyBorder="1" applyAlignment="1">
      <alignment horizontal="center" vertical="center" wrapText="1" readingOrder="1"/>
    </xf>
    <xf numFmtId="165" fontId="6" fillId="0" borderId="0" xfId="47" applyNumberFormat="1" applyFont="1" applyFill="1" applyBorder="1" applyAlignment="1">
      <alignment vertical="center"/>
    </xf>
    <xf numFmtId="9" fontId="6" fillId="0" borderId="0" xfId="81" applyNumberFormat="1" applyFont="1" applyFill="1" applyBorder="1" applyAlignment="1">
      <alignment vertical="center" wrapText="1"/>
    </xf>
    <xf numFmtId="9" fontId="6" fillId="37" borderId="8" xfId="81" applyNumberFormat="1" applyFont="1" applyFill="1" applyBorder="1" applyAlignment="1">
      <alignment vertical="center" wrapText="1"/>
    </xf>
    <xf numFmtId="0" fontId="19" fillId="0" borderId="8" xfId="0" applyFont="1" applyFill="1" applyBorder="1" applyAlignment="1">
      <alignment vertical="center"/>
    </xf>
    <xf numFmtId="9" fontId="6" fillId="0" borderId="8" xfId="81" applyNumberFormat="1" applyFont="1" applyFill="1" applyBorder="1" applyAlignment="1">
      <alignment horizontal="center" vertical="center" wrapText="1"/>
    </xf>
    <xf numFmtId="10" fontId="6" fillId="37" borderId="8" xfId="81" applyNumberFormat="1" applyFont="1" applyFill="1" applyBorder="1" applyAlignment="1">
      <alignment horizontal="center" vertical="center" wrapText="1"/>
    </xf>
    <xf numFmtId="165" fontId="6" fillId="37" borderId="8" xfId="0" applyNumberFormat="1" applyFont="1" applyFill="1" applyBorder="1" applyAlignment="1">
      <alignment vertical="center"/>
    </xf>
    <xf numFmtId="0" fontId="19" fillId="37" borderId="8" xfId="0" applyFont="1" applyFill="1" applyBorder="1" applyAlignment="1">
      <alignment vertical="center"/>
    </xf>
    <xf numFmtId="165" fontId="6" fillId="0" borderId="0" xfId="0" applyNumberFormat="1" applyFont="1" applyFill="1" applyAlignment="1">
      <alignment vertical="center"/>
    </xf>
    <xf numFmtId="0" fontId="6" fillId="0" borderId="0" xfId="0" applyNumberFormat="1" applyFont="1" applyFill="1" applyAlignment="1">
      <alignment vertical="center" wrapText="1" readingOrder="1"/>
    </xf>
    <xf numFmtId="43" fontId="6" fillId="0" borderId="8" xfId="47" applyNumberFormat="1" applyFont="1" applyFill="1" applyBorder="1" applyAlignment="1">
      <alignment vertical="center" wrapText="1"/>
    </xf>
    <xf numFmtId="175" fontId="6" fillId="49" borderId="8" xfId="47" applyNumberFormat="1" applyFont="1" applyFill="1" applyBorder="1" applyAlignment="1">
      <alignment horizontal="right" vertical="center"/>
    </xf>
    <xf numFmtId="175" fontId="19" fillId="49" borderId="8" xfId="47" applyNumberFormat="1" applyFont="1" applyFill="1" applyBorder="1" applyAlignment="1">
      <alignment horizontal="right" vertical="center"/>
    </xf>
    <xf numFmtId="165" fontId="6" fillId="0" borderId="0" xfId="0" applyNumberFormat="1" applyFont="1" applyAlignment="1"/>
    <xf numFmtId="39" fontId="6" fillId="0" borderId="8" xfId="47" applyNumberFormat="1" applyFont="1" applyFill="1" applyBorder="1" applyAlignment="1">
      <alignment vertical="center" wrapText="1"/>
    </xf>
    <xf numFmtId="39" fontId="6" fillId="0" borderId="0" xfId="78" applyNumberFormat="1" applyFont="1" applyAlignment="1">
      <alignment vertical="center"/>
    </xf>
    <xf numFmtId="165" fontId="6" fillId="0" borderId="0" xfId="0" applyNumberFormat="1" applyFont="1" applyAlignment="1">
      <alignment vertical="center"/>
    </xf>
    <xf numFmtId="172" fontId="6" fillId="0" borderId="0" xfId="0" applyNumberFormat="1" applyFont="1" applyFill="1" applyAlignment="1">
      <alignment horizontal="right" vertical="center"/>
    </xf>
    <xf numFmtId="165" fontId="6" fillId="0" borderId="8" xfId="47" applyNumberFormat="1" applyFont="1" applyFill="1" applyBorder="1" applyAlignment="1">
      <alignment horizontal="right" vertical="center" wrapText="1"/>
    </xf>
    <xf numFmtId="0" fontId="19" fillId="0" borderId="8" xfId="0" applyFont="1" applyFill="1" applyBorder="1" applyAlignment="1">
      <alignment horizontal="center" vertical="center"/>
    </xf>
    <xf numFmtId="0" fontId="19" fillId="0" borderId="0" xfId="0" applyFont="1" applyFill="1" applyBorder="1" applyAlignment="1">
      <alignment horizontal="center" vertical="center"/>
    </xf>
    <xf numFmtId="0" fontId="37" fillId="0" borderId="8" xfId="0" applyFont="1" applyFill="1" applyBorder="1" applyAlignment="1">
      <alignment horizontal="center" vertical="center" wrapText="1"/>
    </xf>
    <xf numFmtId="0" fontId="37" fillId="0" borderId="8" xfId="0" applyFont="1" applyFill="1" applyBorder="1" applyAlignment="1">
      <alignment horizontal="center" vertical="center"/>
    </xf>
    <xf numFmtId="0" fontId="19" fillId="0" borderId="8" xfId="0" applyFont="1" applyBorder="1" applyAlignment="1">
      <alignment horizontal="center" vertical="center" wrapText="1"/>
    </xf>
    <xf numFmtId="0" fontId="9" fillId="0" borderId="0" xfId="0" applyFont="1" applyAlignment="1">
      <alignment vertical="top" wrapText="1"/>
    </xf>
    <xf numFmtId="0" fontId="6" fillId="0" borderId="0" xfId="0" applyFont="1" applyAlignment="1">
      <alignment vertical="top" wrapText="1"/>
    </xf>
    <xf numFmtId="0" fontId="9" fillId="0" borderId="0" xfId="0" applyFont="1" applyAlignment="1">
      <alignment horizontal="left" vertical="center" wrapText="1"/>
    </xf>
    <xf numFmtId="0" fontId="6" fillId="0" borderId="0" xfId="0" applyFont="1" applyAlignment="1">
      <alignment horizontal="left" vertical="center" wrapText="1"/>
    </xf>
    <xf numFmtId="0" fontId="9" fillId="0" borderId="0" xfId="0" applyFont="1" applyAlignment="1">
      <alignment horizontal="left"/>
    </xf>
    <xf numFmtId="0" fontId="22" fillId="0" borderId="0" xfId="0" applyFont="1" applyAlignment="1">
      <alignment horizontal="center"/>
    </xf>
    <xf numFmtId="0" fontId="37" fillId="0" borderId="33" xfId="0" applyFont="1" applyBorder="1" applyAlignment="1">
      <alignment horizontal="center" vertical="center" wrapText="1"/>
    </xf>
    <xf numFmtId="0" fontId="37" fillId="0" borderId="34" xfId="0" applyFont="1" applyBorder="1" applyAlignment="1">
      <alignment vertical="center"/>
    </xf>
    <xf numFmtId="0" fontId="37" fillId="0" borderId="35" xfId="0" applyFont="1" applyBorder="1" applyAlignment="1">
      <alignment vertical="center"/>
    </xf>
    <xf numFmtId="0" fontId="6" fillId="0" borderId="15" xfId="0" applyFont="1" applyBorder="1" applyAlignment="1">
      <alignment horizontal="center" vertical="center" wrapText="1"/>
    </xf>
    <xf numFmtId="0" fontId="6" fillId="0" borderId="5" xfId="0" applyFont="1" applyBorder="1" applyAlignment="1">
      <alignment horizontal="center" vertical="center" wrapText="1"/>
    </xf>
    <xf numFmtId="0" fontId="6" fillId="0" borderId="36" xfId="0" applyFont="1" applyBorder="1" applyAlignment="1">
      <alignment horizontal="center" vertical="center" wrapText="1"/>
    </xf>
    <xf numFmtId="0" fontId="6" fillId="0" borderId="8" xfId="0" applyFont="1" applyBorder="1" applyAlignment="1">
      <alignment horizontal="center" vertical="center" wrapText="1"/>
    </xf>
    <xf numFmtId="0" fontId="6" fillId="0" borderId="16" xfId="0" applyFont="1" applyBorder="1" applyAlignment="1">
      <alignment horizontal="center" vertical="center" wrapText="1"/>
    </xf>
    <xf numFmtId="0" fontId="9" fillId="0" borderId="0" xfId="0" applyFont="1" applyAlignment="1">
      <alignment horizontal="left" vertical="center"/>
    </xf>
    <xf numFmtId="0" fontId="6" fillId="0" borderId="0" xfId="0" applyFont="1" applyAlignment="1">
      <alignment horizontal="center" vertical="center"/>
    </xf>
    <xf numFmtId="0" fontId="6" fillId="0" borderId="0" xfId="0" applyFont="1" applyAlignment="1">
      <alignment horizontal="left" vertical="center"/>
    </xf>
    <xf numFmtId="0" fontId="19" fillId="0" borderId="33" xfId="0" applyFont="1" applyFill="1" applyBorder="1" applyAlignment="1">
      <alignment horizontal="center" vertical="center" wrapText="1"/>
    </xf>
    <xf numFmtId="0" fontId="6" fillId="0" borderId="34" xfId="0" applyFont="1" applyBorder="1" applyAlignment="1">
      <alignment horizontal="center" vertical="center"/>
    </xf>
    <xf numFmtId="0" fontId="6" fillId="0" borderId="35" xfId="0" applyFont="1" applyBorder="1" applyAlignment="1">
      <alignment horizontal="center" vertical="center"/>
    </xf>
    <xf numFmtId="0" fontId="37" fillId="0" borderId="0" xfId="0" applyFont="1" applyFill="1" applyBorder="1" applyAlignment="1">
      <alignment horizontal="center" vertical="center" wrapText="1"/>
    </xf>
    <xf numFmtId="0" fontId="50" fillId="0" borderId="0" xfId="0" applyFont="1" applyAlignment="1">
      <alignment vertical="center"/>
    </xf>
    <xf numFmtId="0" fontId="19" fillId="0" borderId="8" xfId="0" applyFont="1" applyFill="1" applyBorder="1" applyAlignment="1">
      <alignment horizontal="center" vertical="center" wrapText="1"/>
    </xf>
    <xf numFmtId="0" fontId="22" fillId="0" borderId="8" xfId="0" applyFont="1" applyBorder="1" applyAlignment="1">
      <alignment horizontal="center" vertical="center" wrapText="1"/>
    </xf>
    <xf numFmtId="0" fontId="9" fillId="0" borderId="0" xfId="0" applyFont="1" applyFill="1" applyBorder="1" applyAlignment="1">
      <alignment horizontal="left" vertical="center"/>
    </xf>
    <xf numFmtId="0" fontId="9" fillId="0" borderId="0" xfId="0" applyFont="1" applyFill="1" applyAlignment="1">
      <alignment horizontal="left" vertical="center" wrapText="1"/>
    </xf>
    <xf numFmtId="165" fontId="6" fillId="0" borderId="8" xfId="47" applyNumberFormat="1" applyFont="1" applyBorder="1" applyAlignment="1">
      <alignment horizontal="center" vertical="center" wrapText="1"/>
    </xf>
    <xf numFmtId="166" fontId="6" fillId="0" borderId="8" xfId="49" applyNumberFormat="1" applyFont="1" applyBorder="1" applyAlignment="1">
      <alignment horizontal="center" vertical="center" wrapText="1"/>
    </xf>
    <xf numFmtId="44" fontId="6" fillId="0" borderId="8" xfId="49" applyFont="1" applyBorder="1" applyAlignment="1">
      <alignment horizontal="center" vertical="center" wrapText="1"/>
    </xf>
    <xf numFmtId="0" fontId="37" fillId="0" borderId="0" xfId="0" applyFont="1" applyAlignment="1">
      <alignment horizontal="center" vertical="center" wrapText="1"/>
    </xf>
    <xf numFmtId="0" fontId="9" fillId="0" borderId="0" xfId="78" applyFont="1" applyAlignment="1">
      <alignment horizontal="left" vertical="center"/>
    </xf>
    <xf numFmtId="0" fontId="6" fillId="0" borderId="34" xfId="78" applyFont="1" applyFill="1" applyBorder="1" applyAlignment="1">
      <alignment horizontal="center" vertical="center" wrapText="1"/>
    </xf>
    <xf numFmtId="0" fontId="6" fillId="0" borderId="34" xfId="0" applyFont="1" applyFill="1" applyBorder="1" applyAlignment="1">
      <alignment vertical="center" wrapText="1"/>
    </xf>
    <xf numFmtId="0" fontId="37" fillId="0" borderId="37" xfId="78" applyFont="1" applyBorder="1" applyAlignment="1">
      <alignment horizontal="center" vertical="center" wrapText="1"/>
    </xf>
    <xf numFmtId="0" fontId="37" fillId="0" borderId="37" xfId="0" applyFont="1" applyBorder="1" applyAlignment="1">
      <alignment horizontal="center" vertical="center"/>
    </xf>
    <xf numFmtId="0" fontId="6" fillId="0" borderId="38" xfId="0" applyFont="1" applyFill="1" applyBorder="1" applyAlignment="1">
      <alignment horizontal="center" vertical="center"/>
    </xf>
    <xf numFmtId="0" fontId="6" fillId="0" borderId="39" xfId="0" applyFont="1" applyFill="1" applyBorder="1" applyAlignment="1">
      <alignment horizontal="center" vertical="center"/>
    </xf>
    <xf numFmtId="0" fontId="6" fillId="0" borderId="40" xfId="0" applyNumberFormat="1" applyFont="1" applyFill="1" applyBorder="1" applyAlignment="1">
      <alignment horizontal="center" vertical="center" wrapText="1" readingOrder="1"/>
    </xf>
    <xf numFmtId="0" fontId="6" fillId="0" borderId="41" xfId="0" applyNumberFormat="1" applyFont="1" applyFill="1" applyBorder="1" applyAlignment="1">
      <alignment horizontal="center" vertical="center" wrapText="1" readingOrder="1"/>
    </xf>
    <xf numFmtId="0" fontId="6" fillId="0" borderId="40" xfId="78" applyFont="1" applyFill="1" applyBorder="1" applyAlignment="1">
      <alignment horizontal="center" vertical="center" wrapText="1"/>
    </xf>
    <xf numFmtId="0" fontId="6" fillId="0" borderId="41" xfId="78" applyFont="1" applyFill="1" applyBorder="1" applyAlignment="1">
      <alignment horizontal="center" vertical="center" wrapText="1"/>
    </xf>
    <xf numFmtId="0" fontId="6" fillId="0" borderId="42" xfId="78" applyFont="1" applyFill="1" applyBorder="1" applyAlignment="1">
      <alignment horizontal="center" vertical="center" wrapText="1"/>
    </xf>
    <xf numFmtId="0" fontId="6" fillId="0" borderId="43" xfId="78" applyFont="1" applyFill="1" applyBorder="1" applyAlignment="1">
      <alignment horizontal="center" vertical="center" wrapText="1"/>
    </xf>
    <xf numFmtId="0" fontId="37" fillId="0" borderId="44" xfId="0" applyFont="1" applyBorder="1" applyAlignment="1">
      <alignment horizontal="center" vertical="center" wrapText="1"/>
    </xf>
  </cellXfs>
  <cellStyles count="13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1 - 20%" xfId="20"/>
    <cellStyle name="Accent1 - 40%" xfId="21"/>
    <cellStyle name="Accent1 - 60%" xfId="22"/>
    <cellStyle name="Accent2" xfId="23" builtinId="33" customBuiltin="1"/>
    <cellStyle name="Accent2 - 20%" xfId="24"/>
    <cellStyle name="Accent2 - 40%" xfId="25"/>
    <cellStyle name="Accent2 - 60%" xfId="26"/>
    <cellStyle name="Accent3" xfId="27" builtinId="37" customBuiltin="1"/>
    <cellStyle name="Accent3 - 20%" xfId="28"/>
    <cellStyle name="Accent3 - 40%" xfId="29"/>
    <cellStyle name="Accent3 - 60%" xfId="30"/>
    <cellStyle name="Accent4" xfId="31" builtinId="41" customBuiltin="1"/>
    <cellStyle name="Accent4 - 20%" xfId="32"/>
    <cellStyle name="Accent4 - 40%" xfId="33"/>
    <cellStyle name="Accent4 - 60%" xfId="34"/>
    <cellStyle name="Accent5" xfId="35" builtinId="45" customBuiltin="1"/>
    <cellStyle name="Accent5 - 20%" xfId="36"/>
    <cellStyle name="Accent5 - 40%" xfId="37"/>
    <cellStyle name="Accent5 - 60%" xfId="38"/>
    <cellStyle name="Accent6" xfId="39" builtinId="49" customBuiltin="1"/>
    <cellStyle name="Accent6 - 20%" xfId="40"/>
    <cellStyle name="Accent6 - 40%" xfId="41"/>
    <cellStyle name="Accent6 - 60%" xfId="42"/>
    <cellStyle name="Actual Date" xfId="43"/>
    <cellStyle name="Bad" xfId="44" builtinId="27" customBuiltin="1"/>
    <cellStyle name="Calculation" xfId="45" builtinId="22" customBuiltin="1"/>
    <cellStyle name="Check Cell" xfId="46" builtinId="23" customBuiltin="1"/>
    <cellStyle name="Comma" xfId="47" builtinId="3"/>
    <cellStyle name="Comma0" xfId="48"/>
    <cellStyle name="Currency" xfId="49" builtinId="4"/>
    <cellStyle name="Currency0" xfId="50"/>
    <cellStyle name="Date" xfId="51"/>
    <cellStyle name="Emphasis 1" xfId="52"/>
    <cellStyle name="Emphasis 2" xfId="53"/>
    <cellStyle name="Emphasis 3" xfId="54"/>
    <cellStyle name="Explanatory Text" xfId="55" builtinId="53" customBuiltin="1"/>
    <cellStyle name="Fixed" xfId="56"/>
    <cellStyle name="Good" xfId="57" builtinId="26" customBuiltin="1"/>
    <cellStyle name="Grey" xfId="58"/>
    <cellStyle name="HEADER" xfId="59"/>
    <cellStyle name="Header1" xfId="60"/>
    <cellStyle name="Header2" xfId="61"/>
    <cellStyle name="Heading 1" xfId="62" builtinId="16" customBuiltin="1"/>
    <cellStyle name="Heading 2" xfId="63" builtinId="17" customBuiltin="1"/>
    <cellStyle name="Heading 3" xfId="64" builtinId="18" customBuiltin="1"/>
    <cellStyle name="Heading 4" xfId="65" builtinId="19" customBuiltin="1"/>
    <cellStyle name="Heading1" xfId="66"/>
    <cellStyle name="Heading2" xfId="67"/>
    <cellStyle name="Hidden" xfId="68"/>
    <cellStyle name="HIGHLIGHT" xfId="69"/>
    <cellStyle name="Input" xfId="70" builtinId="20" customBuiltin="1"/>
    <cellStyle name="Input [yellow]" xfId="71"/>
    <cellStyle name="Linked Cell" xfId="72" builtinId="24" customBuiltin="1"/>
    <cellStyle name="Neutral" xfId="73" builtinId="28" customBuiltin="1"/>
    <cellStyle name="no dec" xfId="74"/>
    <cellStyle name="Normal" xfId="0" builtinId="0"/>
    <cellStyle name="Normal - Style1" xfId="75"/>
    <cellStyle name="Normal 2" xfId="76"/>
    <cellStyle name="Normal_New Summary Tables" xfId="77"/>
    <cellStyle name="Normal_RRM tables" xfId="78"/>
    <cellStyle name="Note" xfId="79" builtinId="10" customBuiltin="1"/>
    <cellStyle name="Output" xfId="80" builtinId="21" customBuiltin="1"/>
    <cellStyle name="Percent" xfId="81" builtinId="5"/>
    <cellStyle name="Percent [2]" xfId="82"/>
    <cellStyle name="Percent 2" xfId="83"/>
    <cellStyle name="SAPBEXaggData" xfId="84"/>
    <cellStyle name="SAPBEXaggDataEmph" xfId="85"/>
    <cellStyle name="SAPBEXaggItem" xfId="86"/>
    <cellStyle name="SAPBEXaggItemX" xfId="87"/>
    <cellStyle name="SAPBEXchaText" xfId="88"/>
    <cellStyle name="SAPBEXexcBad7" xfId="89"/>
    <cellStyle name="SAPBEXexcBad8" xfId="90"/>
    <cellStyle name="SAPBEXexcBad9" xfId="91"/>
    <cellStyle name="SAPBEXexcCritical4" xfId="92"/>
    <cellStyle name="SAPBEXexcCritical5" xfId="93"/>
    <cellStyle name="SAPBEXexcCritical6" xfId="94"/>
    <cellStyle name="SAPBEXexcGood1" xfId="95"/>
    <cellStyle name="SAPBEXexcGood2" xfId="96"/>
    <cellStyle name="SAPBEXexcGood3" xfId="97"/>
    <cellStyle name="SAPBEXfilterDrill" xfId="98"/>
    <cellStyle name="SAPBEXfilterItem" xfId="99"/>
    <cellStyle name="SAPBEXfilterText" xfId="100"/>
    <cellStyle name="SAPBEXformats" xfId="101"/>
    <cellStyle name="SAPBEXheaderItem" xfId="102"/>
    <cellStyle name="SAPBEXheaderText" xfId="103"/>
    <cellStyle name="SAPBEXHLevel0" xfId="104"/>
    <cellStyle name="SAPBEXHLevel0X" xfId="105"/>
    <cellStyle name="SAPBEXHLevel1" xfId="106"/>
    <cellStyle name="SAPBEXHLevel1X" xfId="107"/>
    <cellStyle name="SAPBEXHLevel2" xfId="108"/>
    <cellStyle name="SAPBEXHLevel2X" xfId="109"/>
    <cellStyle name="SAPBEXHLevel3" xfId="110"/>
    <cellStyle name="SAPBEXHLevel3X" xfId="111"/>
    <cellStyle name="SAPBEXinputData" xfId="112"/>
    <cellStyle name="SAPBEXresData" xfId="113"/>
    <cellStyle name="SAPBEXresDataEmph" xfId="114"/>
    <cellStyle name="SAPBEXresItem" xfId="115"/>
    <cellStyle name="SAPBEXresItemX" xfId="116"/>
    <cellStyle name="SAPBEXstdData" xfId="117"/>
    <cellStyle name="SAPBEXstdDataEmph" xfId="118"/>
    <cellStyle name="SAPBEXstdItem" xfId="119"/>
    <cellStyle name="SAPBEXstdItemX" xfId="120"/>
    <cellStyle name="SAPBEXtitle" xfId="121"/>
    <cellStyle name="SAPBEXundefined" xfId="122"/>
    <cellStyle name="Sheet Title" xfId="123"/>
    <cellStyle name="Style 26" xfId="124"/>
    <cellStyle name="Title" xfId="125" builtinId="15" customBuiltin="1"/>
    <cellStyle name="Total" xfId="126" builtinId="25" customBuiltin="1"/>
    <cellStyle name="Unprot" xfId="127"/>
    <cellStyle name="Unprot$" xfId="128"/>
    <cellStyle name="Unprot_Book2" xfId="129"/>
    <cellStyle name="Unprotect" xfId="130"/>
    <cellStyle name="Warning Text" xfId="131"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externalLink" Target="externalLinks/externalLink13.xml"/><Relationship Id="rId3" Type="http://schemas.openxmlformats.org/officeDocument/2006/relationships/worksheet" Target="worksheets/sheet3.xml"/><Relationship Id="rId21" Type="http://schemas.openxmlformats.org/officeDocument/2006/relationships/externalLink" Target="externalLinks/externalLink8.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externalLink" Target="externalLinks/externalLink12.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externalLink" Target="externalLinks/externalLink7.xml"/><Relationship Id="rId29" Type="http://schemas.openxmlformats.org/officeDocument/2006/relationships/externalLink" Target="externalLinks/externalLink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1.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externalLink" Target="externalLinks/externalLink10.xml"/><Relationship Id="rId28" Type="http://schemas.openxmlformats.org/officeDocument/2006/relationships/externalLink" Target="externalLinks/externalLink15.xml"/><Relationship Id="rId10" Type="http://schemas.openxmlformats.org/officeDocument/2006/relationships/worksheet" Target="worksheets/sheet10.xml"/><Relationship Id="rId19" Type="http://schemas.openxmlformats.org/officeDocument/2006/relationships/externalLink" Target="externalLinks/externalLink6.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externalLink" Target="externalLinks/externalLink9.xml"/><Relationship Id="rId27" Type="http://schemas.openxmlformats.org/officeDocument/2006/relationships/externalLink" Target="externalLinks/externalLink14.xml"/><Relationship Id="rId30" Type="http://schemas.openxmlformats.org/officeDocument/2006/relationships/externalLink" Target="externalLinks/externalLink17.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a:defRPr sz="1200" b="1" i="0" u="none" strike="noStrike" baseline="0">
                <a:solidFill>
                  <a:srgbClr val="000000"/>
                </a:solidFill>
                <a:latin typeface="Arial"/>
                <a:ea typeface="Arial"/>
                <a:cs typeface="Arial"/>
              </a:defRPr>
            </a:pPr>
            <a:r>
              <a:rPr lang="en-US"/>
              <a:t>LIEE Year-to-Date Expenditures by Measure Group</a:t>
            </a:r>
          </a:p>
        </c:rich>
      </c:tx>
      <c:layout>
        <c:manualLayout>
          <c:xMode val="edge"/>
          <c:yMode val="edge"/>
          <c:x val="0.21656992003906489"/>
          <c:y val="3.1180400890868598E-2"/>
        </c:manualLayout>
      </c:layout>
      <c:spPr>
        <a:noFill/>
        <a:ln w="25400">
          <a:noFill/>
        </a:ln>
      </c:spPr>
    </c:title>
    <c:plotArea>
      <c:layout>
        <c:manualLayout>
          <c:layoutTarget val="inner"/>
          <c:xMode val="edge"/>
          <c:yMode val="edge"/>
          <c:x val="0.36482584031630433"/>
          <c:y val="0.3452115812917595"/>
          <c:w val="0.27180251848266501"/>
          <c:h val="0.41648106904231635"/>
        </c:manualLayout>
      </c:layout>
      <c:pieChart>
        <c:varyColors val="1"/>
        <c:ser>
          <c:idx val="0"/>
          <c:order val="0"/>
          <c:spPr>
            <a:solidFill>
              <a:srgbClr val="9999FF"/>
            </a:solidFill>
            <a:ln w="12700">
              <a:solidFill>
                <a:srgbClr val="000000"/>
              </a:solidFill>
              <a:prstDash val="solid"/>
            </a:ln>
          </c:spPr>
          <c:explosion val="5"/>
          <c:dPt>
            <c:idx val="0"/>
          </c:dPt>
          <c:dPt>
            <c:idx val="1"/>
            <c:spPr>
              <a:solidFill>
                <a:srgbClr val="993366"/>
              </a:solidFill>
              <a:ln w="12700">
                <a:solidFill>
                  <a:srgbClr val="000000"/>
                </a:solidFill>
                <a:prstDash val="solid"/>
              </a:ln>
            </c:spPr>
          </c:dPt>
          <c:dPt>
            <c:idx val="2"/>
            <c:spPr>
              <a:solidFill>
                <a:srgbClr val="FFFFCC"/>
              </a:solidFill>
              <a:ln w="12700">
                <a:solidFill>
                  <a:srgbClr val="000000"/>
                </a:solidFill>
                <a:prstDash val="solid"/>
              </a:ln>
            </c:spPr>
          </c:dPt>
          <c:dPt>
            <c:idx val="3"/>
            <c:spPr>
              <a:solidFill>
                <a:srgbClr val="CCFFFF"/>
              </a:solidFill>
              <a:ln w="12700">
                <a:solidFill>
                  <a:srgbClr val="000000"/>
                </a:solidFill>
                <a:prstDash val="solid"/>
              </a:ln>
            </c:spPr>
          </c:dPt>
          <c:dPt>
            <c:idx val="4"/>
            <c:spPr>
              <a:solidFill>
                <a:srgbClr val="660066"/>
              </a:solidFill>
              <a:ln w="12700">
                <a:solidFill>
                  <a:srgbClr val="000000"/>
                </a:solidFill>
                <a:prstDash val="solid"/>
              </a:ln>
            </c:spPr>
          </c:dPt>
          <c:dPt>
            <c:idx val="5"/>
            <c:spPr>
              <a:solidFill>
                <a:srgbClr val="FF8080"/>
              </a:solidFill>
              <a:ln w="12700">
                <a:solidFill>
                  <a:srgbClr val="000000"/>
                </a:solidFill>
                <a:prstDash val="solid"/>
              </a:ln>
            </c:spPr>
          </c:dPt>
          <c:dPt>
            <c:idx val="6"/>
            <c:spPr>
              <a:solidFill>
                <a:srgbClr val="0066CC"/>
              </a:solidFill>
              <a:ln w="12700">
                <a:solidFill>
                  <a:srgbClr val="000000"/>
                </a:solidFill>
                <a:prstDash val="solid"/>
              </a:ln>
            </c:spPr>
          </c:dPt>
          <c:dPt>
            <c:idx val="7"/>
            <c:spPr>
              <a:solidFill>
                <a:srgbClr val="CCCCFF"/>
              </a:solidFill>
              <a:ln w="12700">
                <a:solidFill>
                  <a:srgbClr val="000000"/>
                </a:solidFill>
                <a:prstDash val="solid"/>
              </a:ln>
            </c:spPr>
          </c:dPt>
          <c:dLbls>
            <c:dLbl>
              <c:idx val="0"/>
              <c:layout>
                <c:manualLayout>
                  <c:x val="0.15079026916335911"/>
                  <c:y val="-8.4480063600067823E-2"/>
                </c:manualLayout>
              </c:layout>
              <c:dLblPos val="bestFit"/>
              <c:showCatName val="1"/>
              <c:showPercent val="1"/>
            </c:dLbl>
            <c:dLbl>
              <c:idx val="1"/>
              <c:layout>
                <c:manualLayout>
                  <c:x val="0.13575651430777386"/>
                  <c:y val="2.6639776932115139E-2"/>
                </c:manualLayout>
              </c:layout>
              <c:dLblPos val="bestFit"/>
              <c:showCatName val="1"/>
              <c:showPercent val="1"/>
            </c:dLbl>
            <c:dLbl>
              <c:idx val="2"/>
              <c:layout>
                <c:manualLayout>
                  <c:x val="0.10161191853163792"/>
                  <c:y val="-1.3422420193021617E-2"/>
                </c:manualLayout>
              </c:layout>
              <c:dLblPos val="bestFit"/>
              <c:showCatName val="1"/>
              <c:showPercent val="1"/>
            </c:dLbl>
            <c:dLbl>
              <c:idx val="3"/>
              <c:layout>
                <c:manualLayout>
                  <c:x val="5.3524076964141958E-2"/>
                  <c:y val="0.13523221624023057"/>
                </c:manualLayout>
              </c:layout>
              <c:dLblPos val="bestFit"/>
              <c:showCatName val="1"/>
              <c:showPercent val="1"/>
            </c:dLbl>
            <c:dLbl>
              <c:idx val="4"/>
              <c:layout>
                <c:manualLayout>
                  <c:x val="-7.591080924112123E-2"/>
                  <c:y val="0.13659821475544956"/>
                </c:manualLayout>
              </c:layout>
              <c:dLblPos val="bestFit"/>
              <c:showCatName val="1"/>
              <c:showPercent val="1"/>
            </c:dLbl>
            <c:dLbl>
              <c:idx val="6"/>
              <c:layout>
                <c:manualLayout>
                  <c:x val="-3.3333033223393364E-2"/>
                  <c:y val="8.5182002583752449E-3"/>
                </c:manualLayout>
              </c:layout>
              <c:dLblPos val="bestFit"/>
              <c:showCatName val="1"/>
              <c:showPercent val="1"/>
            </c:dLbl>
            <c:dLbl>
              <c:idx val="7"/>
              <c:layout>
                <c:manualLayout>
                  <c:x val="6.3856245931885325E-2"/>
                  <c:y val="-0.1244994709737007"/>
                </c:manualLayout>
              </c:layout>
              <c:dLblPos val="bestFit"/>
              <c:showCatName val="1"/>
              <c:showPercent val="1"/>
            </c:dLbl>
            <c:numFmt formatCode="0%" sourceLinked="0"/>
            <c:spPr>
              <a:noFill/>
              <a:ln w="25400">
                <a:noFill/>
              </a:ln>
            </c:spPr>
            <c:txPr>
              <a:bodyPr/>
              <a:lstStyle/>
              <a:p>
                <a:pPr>
                  <a:defRPr sz="1125" b="0" i="0" u="none" strike="noStrike" baseline="0">
                    <a:solidFill>
                      <a:srgbClr val="000000"/>
                    </a:solidFill>
                    <a:latin typeface="Arial"/>
                    <a:ea typeface="Arial"/>
                    <a:cs typeface="Arial"/>
                  </a:defRPr>
                </a:pPr>
                <a:endParaRPr lang="en-US"/>
              </a:p>
            </c:txPr>
            <c:showCatName val="1"/>
            <c:showPercent val="1"/>
            <c:showLeaderLines val="1"/>
          </c:dLbls>
          <c:cat>
            <c:strRef>
              <c:f>'LIEE-Table 2 Pie Chart (2009)'!$C$4:$C$11</c:f>
              <c:strCache>
                <c:ptCount val="8"/>
                <c:pt idx="0">
                  <c:v>Furnaces</c:v>
                </c:pt>
                <c:pt idx="1">
                  <c:v>Cooling Measures</c:v>
                </c:pt>
                <c:pt idx="2">
                  <c:v>Infiltration and Space Conditioning</c:v>
                </c:pt>
                <c:pt idx="3">
                  <c:v>Water Heating</c:v>
                </c:pt>
                <c:pt idx="4">
                  <c:v>Lighting</c:v>
                </c:pt>
                <c:pt idx="5">
                  <c:v>Refrigerators</c:v>
                </c:pt>
                <c:pt idx="6">
                  <c:v>Pool Pumps</c:v>
                </c:pt>
                <c:pt idx="7">
                  <c:v>Enrollment</c:v>
                </c:pt>
              </c:strCache>
            </c:strRef>
          </c:cat>
          <c:val>
            <c:numRef>
              <c:f>'LIEE-Table 2 Pie Chart (2009)'!$D$4:$D$11</c:f>
              <c:numCache>
                <c:formatCode>"$"#,##0</c:formatCode>
                <c:ptCount val="8"/>
                <c:pt idx="0">
                  <c:v>800</c:v>
                </c:pt>
                <c:pt idx="1">
                  <c:v>16652074.65</c:v>
                </c:pt>
                <c:pt idx="2">
                  <c:v>460309.21499999997</c:v>
                </c:pt>
                <c:pt idx="3">
                  <c:v>11463.75</c:v>
                </c:pt>
                <c:pt idx="4">
                  <c:v>1095626.1099999999</c:v>
                </c:pt>
                <c:pt idx="5">
                  <c:v>15209588.77</c:v>
                </c:pt>
                <c:pt idx="6">
                  <c:v>1207245.1100000001</c:v>
                </c:pt>
                <c:pt idx="7">
                  <c:v>4784678.7699999996</c:v>
                </c:pt>
              </c:numCache>
            </c:numRef>
          </c:val>
        </c:ser>
        <c:dLbls>
          <c:showCatName val="1"/>
          <c:showPercent val="1"/>
        </c:dLbls>
        <c:firstSliceAng val="0"/>
      </c:pieChart>
      <c:spPr>
        <a:noFill/>
        <a:ln w="25400">
          <a:noFill/>
        </a:ln>
      </c:spPr>
    </c:plotArea>
    <c:plotVisOnly val="1"/>
    <c:dispBlanksAs val="zero"/>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000000000000011" r="0.75000000000000011" t="1" header="0.5" footer="0.5"/>
    <c:pageSetup orientation="landscape" verticalDpi="0"/>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13</xdr:row>
      <xdr:rowOff>95250</xdr:rowOff>
    </xdr:from>
    <xdr:to>
      <xdr:col>5</xdr:col>
      <xdr:colOff>200025</xdr:colOff>
      <xdr:row>40</xdr:row>
      <xdr:rowOff>0</xdr:rowOff>
    </xdr:to>
    <xdr:graphicFrame macro="">
      <xdr:nvGraphicFramePr>
        <xdr:cNvPr id="204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247650</xdr:colOff>
      <xdr:row>52</xdr:row>
      <xdr:rowOff>0</xdr:rowOff>
    </xdr:from>
    <xdr:to>
      <xdr:col>23</xdr:col>
      <xdr:colOff>428625</xdr:colOff>
      <xdr:row>52</xdr:row>
      <xdr:rowOff>0</xdr:rowOff>
    </xdr:to>
    <xdr:sp macro="" textlink="">
      <xdr:nvSpPr>
        <xdr:cNvPr id="6145" name="Text Box 1"/>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twoCellAnchor>
    <xdr:from>
      <xdr:col>0</xdr:col>
      <xdr:colOff>247650</xdr:colOff>
      <xdr:row>52</xdr:row>
      <xdr:rowOff>0</xdr:rowOff>
    </xdr:from>
    <xdr:to>
      <xdr:col>23</xdr:col>
      <xdr:colOff>428625</xdr:colOff>
      <xdr:row>52</xdr:row>
      <xdr:rowOff>0</xdr:rowOff>
    </xdr:to>
    <xdr:sp macro="" textlink="">
      <xdr:nvSpPr>
        <xdr:cNvPr id="6146" name="Text Box 2"/>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247650</xdr:colOff>
      <xdr:row>52</xdr:row>
      <xdr:rowOff>0</xdr:rowOff>
    </xdr:from>
    <xdr:to>
      <xdr:col>23</xdr:col>
      <xdr:colOff>428625</xdr:colOff>
      <xdr:row>52</xdr:row>
      <xdr:rowOff>0</xdr:rowOff>
    </xdr:to>
    <xdr:sp macro="" textlink="">
      <xdr:nvSpPr>
        <xdr:cNvPr id="2" name="Text Box 1"/>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twoCellAnchor>
    <xdr:from>
      <xdr:col>0</xdr:col>
      <xdr:colOff>247650</xdr:colOff>
      <xdr:row>52</xdr:row>
      <xdr:rowOff>0</xdr:rowOff>
    </xdr:from>
    <xdr:to>
      <xdr:col>23</xdr:col>
      <xdr:colOff>428625</xdr:colOff>
      <xdr:row>52</xdr:row>
      <xdr:rowOff>0</xdr:rowOff>
    </xdr:to>
    <xdr:sp macro="" textlink="">
      <xdr:nvSpPr>
        <xdr:cNvPr id="3" name="Text Box 2"/>
        <xdr:cNvSpPr txBox="1">
          <a:spLocks noChangeArrowheads="1"/>
        </xdr:cNvSpPr>
      </xdr:nvSpPr>
      <xdr:spPr bwMode="auto">
        <a:xfrm>
          <a:off x="247650" y="9791700"/>
          <a:ext cx="16697325" cy="0"/>
        </a:xfrm>
        <a:prstGeom prst="rect">
          <a:avLst/>
        </a:prstGeom>
        <a:solidFill>
          <a:srgbClr val="FFFFFF"/>
        </a:solidFill>
        <a:ln>
          <a:noFill/>
        </a:ln>
        <a:extLst>
          <a:ext uri="{91240B29-F687-4F45-9708-019B960494DF}"/>
        </a:extLst>
      </xdr:spPr>
      <xdr:txBody>
        <a:bodyPr vertOverflow="clip" wrap="square" lIns="27432" tIns="22860" rIns="0" bIns="0" anchor="t" upright="1"/>
        <a:lstStyle/>
        <a:p>
          <a:pPr algn="l" rtl="0">
            <a:defRPr sz="1000"/>
          </a:pPr>
          <a:r>
            <a:rPr lang="en-US" sz="1000" b="0" i="0" u="none" strike="noStrike" baseline="0">
              <a:solidFill>
                <a:srgbClr val="000000"/>
              </a:solidFill>
              <a:latin typeface="Garamond"/>
            </a:rPr>
            <a:t>Note: Per D.00-07-020, if any utility has a single CBO or private contractor, such that this table would reveal confidential pricing information, the information will be submitted to the Commission, subject to Commission-approved confidentiality agreements.</a:t>
          </a:r>
          <a:endParaRPr lang="en-US"/>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HDEJESUS/Local%20Settings/Temporary%20Internet%20Files/OLKBA/SDGE%20Bill%20Savings%20V1.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E:\DOCUME~1\vjw3\LOCALS~1\Temp\BillSavingsJuly01.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Go301\ras\DOCUME~1\vjw3\LOCALS~1\Temp\BillSavingsJuly01.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Documents%20and%20Settings/lpc2/Local%20Settings/Temporary%20Internet%20Files/OLK83/BillSavingsSep01.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E:\DOCUME~1\vjw3\LOCALS~1\Temp\BillSavingsJune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DOCUME~1/vjw3/LOCALS~1/Temp/BillSavingsJune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F:\LIEE%20Cost%20Effectiveness\NO%20NAMETEMP\BillSavingsSep01.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E:\WINDOWS\TEMP\BillSavingsAug01.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WINDOWS/TEMP/BillSavingsAug01.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INDOWS/Desktop/SDGE/Just%20in%20case/SDGE%20Bill%20Savings%20V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DOCUME~1/loisk/LOCALS~1/Temp/notesE1EF34/SCE%20Bill%20Savings%20V1.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TEMP\BillSavingsSep0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EMP/BillSavingsSep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E:\October%202002\windows\TEMP\Tables%204%20&amp;%205%20Updated%20for%20October.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October%202002/windows/TEMP/Tables%204%20&amp;%205%20Updated%20for%20October.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go301\RAS\TEMP\BillSavingsSep0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DOCUME~1/vjw3/LOCALS~1/Temp/BillSavingsJuly01.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Imp Rate"/>
      <sheetName val="Costs 1999"/>
      <sheetName val="Costs 2000"/>
      <sheetName val="Costs 2001"/>
      <sheetName val="Costs 2002"/>
      <sheetName val="Costs 2003"/>
    </sheetNames>
    <sheetDataSet>
      <sheetData sheetId="0" refreshError="1"/>
      <sheetData sheetId="1" refreshError="1"/>
      <sheetData sheetId="2">
        <row r="7">
          <cell r="V7">
            <v>1</v>
          </cell>
          <cell r="W7">
            <v>0.13800000000000001</v>
          </cell>
          <cell r="X7">
            <v>0.85599999999999998</v>
          </cell>
        </row>
        <row r="8">
          <cell r="V8">
            <v>2</v>
          </cell>
          <cell r="W8">
            <v>0.26942857142857146</v>
          </cell>
          <cell r="X8">
            <v>1.6712380952380954</v>
          </cell>
        </row>
        <row r="9">
          <cell r="V9">
            <v>3</v>
          </cell>
          <cell r="W9">
            <v>0.39459863945578239</v>
          </cell>
          <cell r="X9">
            <v>2.4476553287981861</v>
          </cell>
        </row>
        <row r="10">
          <cell r="V10">
            <v>4</v>
          </cell>
          <cell r="W10">
            <v>0.5138082280531262</v>
          </cell>
          <cell r="X10">
            <v>3.18710031314113</v>
          </cell>
        </row>
        <row r="11">
          <cell r="V11">
            <v>5</v>
          </cell>
          <cell r="W11">
            <v>0.62734116957440578</v>
          </cell>
          <cell r="X11">
            <v>3.891333631562981</v>
          </cell>
        </row>
        <row r="12">
          <cell r="V12">
            <v>6</v>
          </cell>
          <cell r="W12">
            <v>0.7354677805470532</v>
          </cell>
          <cell r="X12">
            <v>4.5620320300599824</v>
          </cell>
        </row>
        <row r="13">
          <cell r="V13">
            <v>7</v>
          </cell>
          <cell r="W13">
            <v>0.83844550528290784</v>
          </cell>
          <cell r="X13">
            <v>5.2007924095809361</v>
          </cell>
        </row>
        <row r="14">
          <cell r="V14">
            <v>8</v>
          </cell>
          <cell r="W14">
            <v>0.93651952884086476</v>
          </cell>
          <cell r="X14">
            <v>5.8091356281723208</v>
          </cell>
        </row>
        <row r="15">
          <cell r="V15">
            <v>9</v>
          </cell>
          <cell r="W15">
            <v>1.0299233608008236</v>
          </cell>
          <cell r="X15">
            <v>6.3885101220688769</v>
          </cell>
        </row>
        <row r="16">
          <cell r="V16">
            <v>10</v>
          </cell>
          <cell r="W16">
            <v>1.1188793912388797</v>
          </cell>
          <cell r="X16">
            <v>6.9402953543513117</v>
          </cell>
        </row>
        <row r="17">
          <cell r="V17">
            <v>11</v>
          </cell>
          <cell r="W17">
            <v>1.2035994202275049</v>
          </cell>
          <cell r="X17">
            <v>7.4658050993822016</v>
          </cell>
        </row>
        <row r="18">
          <cell r="V18">
            <v>12</v>
          </cell>
          <cell r="W18">
            <v>1.2842851621214333</v>
          </cell>
          <cell r="X18">
            <v>7.9662905708401928</v>
          </cell>
        </row>
        <row r="19">
          <cell r="V19">
            <v>13</v>
          </cell>
          <cell r="W19">
            <v>1.3611287258299365</v>
          </cell>
          <cell r="X19">
            <v>8.4429434008001838</v>
          </cell>
        </row>
        <row r="20">
          <cell r="V20">
            <v>14</v>
          </cell>
          <cell r="W20">
            <v>1.4343130722189872</v>
          </cell>
          <cell r="X20">
            <v>8.8968984769525559</v>
          </cell>
        </row>
        <row r="21">
          <cell r="V21">
            <v>15</v>
          </cell>
          <cell r="W21">
            <v>1.504012449732369</v>
          </cell>
          <cell r="X21">
            <v>9.3292366447167208</v>
          </cell>
        </row>
        <row r="22">
          <cell r="V22">
            <v>16</v>
          </cell>
          <cell r="W22">
            <v>1.570392809268923</v>
          </cell>
          <cell r="X22">
            <v>9.7409872806825923</v>
          </cell>
        </row>
        <row r="23">
          <cell r="V23">
            <v>17</v>
          </cell>
          <cell r="W23">
            <v>1.6336121993037365</v>
          </cell>
          <cell r="X23">
            <v>10.133130743507232</v>
          </cell>
        </row>
        <row r="24">
          <cell r="V24">
            <v>18</v>
          </cell>
          <cell r="W24">
            <v>1.693821142194035</v>
          </cell>
          <cell r="X24">
            <v>10.506600708102127</v>
          </cell>
        </row>
        <row r="25">
          <cell r="V25">
            <v>19</v>
          </cell>
          <cell r="W25">
            <v>1.7511629925657477</v>
          </cell>
          <cell r="X25">
            <v>10.862286388668695</v>
          </cell>
        </row>
        <row r="26">
          <cell r="V26">
            <v>20</v>
          </cell>
          <cell r="W26">
            <v>1.8057742786340456</v>
          </cell>
          <cell r="X26">
            <v>11.201034655874947</v>
          </cell>
        </row>
        <row r="27">
          <cell r="V27">
            <v>21</v>
          </cell>
          <cell r="W27">
            <v>1.8577850272705199</v>
          </cell>
          <cell r="X27">
            <v>11.523652053214237</v>
          </cell>
        </row>
        <row r="28">
          <cell r="V28">
            <v>22</v>
          </cell>
          <cell r="W28">
            <v>1.9073190735909713</v>
          </cell>
          <cell r="X28">
            <v>11.830906717346894</v>
          </cell>
        </row>
        <row r="29">
          <cell r="V29">
            <v>23</v>
          </cell>
          <cell r="W29">
            <v>1.9544943558009256</v>
          </cell>
          <cell r="X29">
            <v>12.123530206997042</v>
          </cell>
        </row>
        <row r="30">
          <cell r="V30">
            <v>24</v>
          </cell>
          <cell r="W30">
            <v>1.9994231960008815</v>
          </cell>
          <cell r="X30">
            <v>12.40221924475909</v>
          </cell>
        </row>
        <row r="31">
          <cell r="V31">
            <v>25</v>
          </cell>
          <cell r="W31">
            <v>2.0422125676198872</v>
          </cell>
          <cell r="X31">
            <v>12.667637375961039</v>
          </cell>
        </row>
      </sheetData>
      <sheetData sheetId="3" refreshError="1"/>
      <sheetData sheetId="4" refreshError="1"/>
      <sheetData sheetId="5" refreshError="1"/>
      <sheetData sheetId="6" refreshError="1"/>
      <sheetData sheetId="7" refreshError="1"/>
      <sheetData sheetId="8" refreshError="1"/>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Key to Tables"/>
      <sheetName val="Per Measure Savings"/>
      <sheetName val="Table 4 Measure Installation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12.xml><?xml version="1.0" encoding="utf-8"?>
<externalLink xmlns="http://schemas.openxmlformats.org/spreadsheetml/2006/main">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46">
          <cell r="D46">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3.xml><?xml version="1.0" encoding="utf-8"?>
<externalLink xmlns="http://schemas.openxmlformats.org/spreadsheetml/2006/main">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4.xml><?xml version="1.0" encoding="utf-8"?>
<externalLink xmlns="http://schemas.openxmlformats.org/spreadsheetml/2006/main">
  <externalBook xmlns:r="http://schemas.openxmlformats.org/officeDocument/2006/relationships" r:id="rId1">
    <sheetNames>
      <sheetName val="LIEE Program Expenses"/>
      <sheetName val="LIEE Contractor Report"/>
      <sheetName val="LIEE Contractor Legend"/>
      <sheetName val="LIEE Direct Purchase &amp; Admin"/>
      <sheetName val="Table 4 Measure Installation "/>
      <sheetName val="Table 5 Measure Savings"/>
      <sheetName val="Table 5A Bill Savings"/>
      <sheetName val="Table 5B 5C 5D Summary"/>
      <sheetName val="Ta 13a Gas Rural"/>
      <sheetName val="Ta 13b E Rural"/>
      <sheetName val="Ta 13c Combined Rural"/>
      <sheetName val="Ta 13d Gas Urban"/>
      <sheetName val="Ta 13e Electric Urban"/>
      <sheetName val="Ta 13f Combin Urban"/>
      <sheetName val="Ta 13g Urban Summary"/>
      <sheetName val="Ta 13h Rural summary"/>
      <sheetName val="Ta 13i LIEE Penetration"/>
      <sheetName val="LIEE Direct Purchases &amp; Admin."/>
      <sheetName val="Table 4 Measure Installation"/>
      <sheetName val="Ta13a Gas Rural"/>
      <sheetName val="Ta 13b Electric Rural"/>
      <sheetName val="Ta 13f Combined Urban"/>
      <sheetName val="Key to Tables"/>
      <sheetName val="Table 4 Measure Installations"/>
      <sheetName val="Per Measure Savings"/>
      <sheetName val="Energy Rates"/>
      <sheetName val="Life Cycle Calcs"/>
      <sheetName val="Table 4 Measure Installatio (2)"/>
      <sheetName val="Table 5 Measure Savings (2)"/>
      <sheetName val="Table 5A Bill Savings (2)"/>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row r="15">
          <cell r="B15" t="str">
            <v>June</v>
          </cell>
        </row>
      </sheetData>
      <sheetData sheetId="23" refreshError="1"/>
      <sheetData sheetId="24" refreshError="1"/>
      <sheetData sheetId="25" refreshError="1"/>
      <sheetData sheetId="26" refreshError="1"/>
      <sheetData sheetId="27" refreshError="1"/>
      <sheetData sheetId="28" refreshError="1"/>
      <sheetData sheetId="29" refreshError="1"/>
    </sheetDataSet>
  </externalBook>
</externalLink>
</file>

<file path=xl/externalLinks/externalLink15.xml><?xml version="1.0" encoding="utf-8"?>
<externalLink xmlns="http://schemas.openxmlformats.org/spreadsheetml/2006/main">
  <externalBook xmlns:r="http://schemas.openxmlformats.org/officeDocument/2006/relationships" r:id="rId1">
    <sheetNames>
      <sheetName val="Unit Input"/>
      <sheetName val="Key to Tables"/>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29">
          <cell r="D29">
            <v>1338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16.xml><?xml version="1.0" encoding="utf-8"?>
<externalLink xmlns="http://schemas.openxmlformats.org/spreadsheetml/2006/main">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7.xml><?xml version="1.0" encoding="utf-8"?>
<externalLink xmlns="http://schemas.openxmlformats.org/spreadsheetml/2006/main">
  <externalBook xmlns:r="http://schemas.openxmlformats.org/officeDocument/2006/relationships" r:id="rId1">
    <sheetNames>
      <sheetName val="Sum Tab 6"/>
      <sheetName val="Tab 6 (per Customer)"/>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Table 5B Bill Savings (YTD)"/>
      <sheetName val="Table 4 Measure Installatio (2)"/>
      <sheetName val="Table 5 Measure Savings (2)"/>
      <sheetName val="Table 5A Bill Savings (2)"/>
      <sheetName val="Sum Tab 6 (2)"/>
    </sheetNames>
    <sheetDataSet>
      <sheetData sheetId="0" refreshError="1"/>
      <sheetData sheetId="1" refreshError="1"/>
      <sheetData sheetId="2" refreshError="1">
        <row r="16">
          <cell r="B16">
            <v>2001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tes1999"/>
      <sheetName val="Rates2000"/>
      <sheetName val="All Rates"/>
      <sheetName val="Inputs 1999"/>
      <sheetName val=" MI 99"/>
      <sheetName val="Inputs 2000"/>
      <sheetName val=" MI 00"/>
      <sheetName val="Inputs 2001"/>
      <sheetName val=" MI 01"/>
      <sheetName val="Inputs 2002"/>
      <sheetName val=" MI 02"/>
      <sheetName val=" MI 03"/>
      <sheetName val=" MI 04"/>
      <sheetName val="Imp Rate"/>
      <sheetName val="Costs 1999"/>
      <sheetName val="Costs 2000"/>
      <sheetName val="Costs 2001"/>
      <sheetName val="Costs 2002"/>
      <sheetName val="Costs 2003"/>
      <sheetName val="Costs 2004"/>
    </sheetNames>
    <sheetDataSet>
      <sheetData sheetId="0" refreshError="1"/>
      <sheetData sheetId="1" refreshError="1"/>
      <sheetData sheetId="2">
        <row r="7">
          <cell r="Z7">
            <v>1</v>
          </cell>
          <cell r="AA7">
            <v>0.11192734325171987</v>
          </cell>
          <cell r="AB7">
            <v>0.83986824617471212</v>
          </cell>
        </row>
        <row r="8">
          <cell r="Z8">
            <v>2</v>
          </cell>
          <cell r="AA8">
            <v>0.21852481301526261</v>
          </cell>
          <cell r="AB8">
            <v>1.6397427663411048</v>
          </cell>
        </row>
        <row r="9">
          <cell r="Z9">
            <v>3</v>
          </cell>
          <cell r="AA9">
            <v>0.32004621279006523</v>
          </cell>
          <cell r="AB9">
            <v>2.401528023642431</v>
          </cell>
        </row>
        <row r="10">
          <cell r="Z10">
            <v>4</v>
          </cell>
          <cell r="AA10">
            <v>0.41673326019463919</v>
          </cell>
          <cell r="AB10">
            <v>3.1270377925008375</v>
          </cell>
        </row>
        <row r="11">
          <cell r="Z11">
            <v>5</v>
          </cell>
          <cell r="AA11">
            <v>0.50881616248470962</v>
          </cell>
          <cell r="AB11">
            <v>3.8179994771278909</v>
          </cell>
        </row>
        <row r="12">
          <cell r="Z12">
            <v>6</v>
          </cell>
          <cell r="AA12">
            <v>0.59651416466572904</v>
          </cell>
          <cell r="AB12">
            <v>4.4760582243917506</v>
          </cell>
        </row>
        <row r="13">
          <cell r="Z13">
            <v>7</v>
          </cell>
          <cell r="AA13">
            <v>0.68003607150479517</v>
          </cell>
          <cell r="AB13">
            <v>5.102780840833522</v>
          </cell>
        </row>
        <row r="14">
          <cell r="Z14">
            <v>8</v>
          </cell>
          <cell r="AA14">
            <v>0.75958074468485814</v>
          </cell>
          <cell r="AB14">
            <v>5.6996595231590188</v>
          </cell>
        </row>
        <row r="15">
          <cell r="Z15">
            <v>9</v>
          </cell>
          <cell r="AA15">
            <v>0.83533757628491823</v>
          </cell>
          <cell r="AB15">
            <v>6.2681154110880639</v>
          </cell>
        </row>
        <row r="16">
          <cell r="Z16">
            <v>10</v>
          </cell>
          <cell r="AA16">
            <v>0.90748693971354677</v>
          </cell>
          <cell r="AB16">
            <v>6.809501971020488</v>
          </cell>
        </row>
        <row r="17">
          <cell r="Z17">
            <v>11</v>
          </cell>
          <cell r="AA17">
            <v>0.97620061916938361</v>
          </cell>
          <cell r="AB17">
            <v>7.3251082185751777</v>
          </cell>
        </row>
        <row r="18">
          <cell r="Z18">
            <v>12</v>
          </cell>
          <cell r="AA18">
            <v>1.0416422186511329</v>
          </cell>
          <cell r="AB18">
            <v>7.8161617876748828</v>
          </cell>
        </row>
        <row r="19">
          <cell r="Z19">
            <v>13</v>
          </cell>
          <cell r="AA19">
            <v>1.1039675514908942</v>
          </cell>
          <cell r="AB19">
            <v>8.2838318534841235</v>
          </cell>
        </row>
        <row r="20">
          <cell r="Z20">
            <v>14</v>
          </cell>
          <cell r="AA20">
            <v>1.163325011338286</v>
          </cell>
          <cell r="AB20">
            <v>8.729231916159593</v>
          </cell>
        </row>
        <row r="21">
          <cell r="Z21">
            <v>15</v>
          </cell>
          <cell r="AA21">
            <v>1.2198559254786592</v>
          </cell>
          <cell r="AB21">
            <v>9.1534224520409921</v>
          </cell>
        </row>
        <row r="22">
          <cell r="Z22">
            <v>16</v>
          </cell>
          <cell r="AA22">
            <v>1.2736948913266333</v>
          </cell>
          <cell r="AB22">
            <v>9.5574134385947058</v>
          </cell>
        </row>
        <row r="23">
          <cell r="Z23">
            <v>17</v>
          </cell>
          <cell r="AA23">
            <v>1.3249700968961329</v>
          </cell>
          <cell r="AB23">
            <v>9.9421667591220508</v>
          </cell>
        </row>
        <row r="24">
          <cell r="Z24">
            <v>18</v>
          </cell>
          <cell r="AA24">
            <v>1.3738036260099418</v>
          </cell>
          <cell r="AB24">
            <v>10.30859849295762</v>
          </cell>
        </row>
        <row r="25">
          <cell r="Z25">
            <v>19</v>
          </cell>
          <cell r="AA25">
            <v>1.420311748975474</v>
          </cell>
          <cell r="AB25">
            <v>10.65758109661054</v>
          </cell>
        </row>
        <row r="26">
          <cell r="Z26">
            <v>20</v>
          </cell>
          <cell r="AA26">
            <v>1.464605199418838</v>
          </cell>
          <cell r="AB26">
            <v>10.989945481041895</v>
          </cell>
        </row>
        <row r="27">
          <cell r="Z27">
            <v>21</v>
          </cell>
          <cell r="AA27">
            <v>1.5067894379363278</v>
          </cell>
          <cell r="AB27">
            <v>11.306482990024136</v>
          </cell>
        </row>
        <row r="28">
          <cell r="Z28">
            <v>22</v>
          </cell>
          <cell r="AA28">
            <v>1.5469649031910799</v>
          </cell>
          <cell r="AB28">
            <v>11.607947284292939</v>
          </cell>
        </row>
        <row r="29">
          <cell r="Z29">
            <v>23</v>
          </cell>
          <cell r="AA29">
            <v>1.5852272510527485</v>
          </cell>
          <cell r="AB29">
            <v>11.895056135977512</v>
          </cell>
        </row>
        <row r="30">
          <cell r="Z30">
            <v>24</v>
          </cell>
          <cell r="AA30">
            <v>1.6216675823495759</v>
          </cell>
          <cell r="AB30">
            <v>12.168493137581867</v>
          </cell>
        </row>
        <row r="31">
          <cell r="Z31">
            <v>25</v>
          </cell>
          <cell r="AA31">
            <v>1.6563726597751256</v>
          </cell>
          <cell r="AB31">
            <v>12.428909329586014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TA 7.2-99"/>
      <sheetName val="TA 7.2-00"/>
      <sheetName val="TA 7.2-01"/>
      <sheetName val="TA 7.2-02"/>
      <sheetName val="TA 7.2-03"/>
      <sheetName val="TA 7.2-04"/>
      <sheetName val="BS 1999"/>
      <sheetName val="BS 2000"/>
      <sheetName val="BS 2001"/>
      <sheetName val="BS 2002"/>
      <sheetName val="BS 2003"/>
      <sheetName val="BS 2004"/>
      <sheetName val="Imp Rates"/>
      <sheetName val="All Ra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7">
          <cell r="Q7">
            <v>1</v>
          </cell>
          <cell r="R7">
            <v>0.1118</v>
          </cell>
        </row>
        <row r="8">
          <cell r="Q8">
            <v>2</v>
          </cell>
          <cell r="R8">
            <v>0.20570217822482917</v>
          </cell>
        </row>
        <row r="9">
          <cell r="Q9">
            <v>3</v>
          </cell>
          <cell r="R9">
            <v>0.29513282415323788</v>
          </cell>
        </row>
        <row r="10">
          <cell r="Q10">
            <v>4</v>
          </cell>
          <cell r="R10">
            <v>0.38030486789457962</v>
          </cell>
        </row>
        <row r="11">
          <cell r="Q11">
            <v>5</v>
          </cell>
          <cell r="R11">
            <v>0.46142110002919068</v>
          </cell>
        </row>
        <row r="12">
          <cell r="Q12">
            <v>6</v>
          </cell>
          <cell r="R12">
            <v>0.53867465444310603</v>
          </cell>
        </row>
        <row r="13">
          <cell r="Q13">
            <v>7</v>
          </cell>
          <cell r="R13">
            <v>0.61224946817064452</v>
          </cell>
        </row>
        <row r="14">
          <cell r="Q14">
            <v>8</v>
          </cell>
          <cell r="R14">
            <v>0.68232071933972871</v>
          </cell>
        </row>
        <row r="15">
          <cell r="Q15">
            <v>9</v>
          </cell>
          <cell r="R15">
            <v>0.74905524426266612</v>
          </cell>
        </row>
        <row r="16">
          <cell r="Q16">
            <v>10</v>
          </cell>
          <cell r="R16">
            <v>0.81261193466546366</v>
          </cell>
        </row>
        <row r="17">
          <cell r="Q17">
            <v>11</v>
          </cell>
          <cell r="R17">
            <v>0.87314211600146119</v>
          </cell>
        </row>
        <row r="18">
          <cell r="Q18">
            <v>12</v>
          </cell>
          <cell r="R18">
            <v>0.93078990775003045</v>
          </cell>
        </row>
        <row r="19">
          <cell r="Q19">
            <v>13</v>
          </cell>
          <cell r="R19">
            <v>0.98569256655819149</v>
          </cell>
        </row>
        <row r="20">
          <cell r="Q20">
            <v>14</v>
          </cell>
          <cell r="R20">
            <v>1.0379808130421544</v>
          </cell>
        </row>
        <row r="21">
          <cell r="Q21">
            <v>15</v>
          </cell>
          <cell r="R21">
            <v>1.0877791430268811</v>
          </cell>
        </row>
        <row r="22">
          <cell r="Q22">
            <v>16</v>
          </cell>
          <cell r="R22">
            <v>1.135206123964716</v>
          </cell>
        </row>
        <row r="23">
          <cell r="Q23">
            <v>17</v>
          </cell>
          <cell r="R23">
            <v>1.1803746772388444</v>
          </cell>
        </row>
        <row r="24">
          <cell r="Q24">
            <v>18</v>
          </cell>
          <cell r="R24">
            <v>1.2233923470237287</v>
          </cell>
        </row>
        <row r="25">
          <cell r="Q25">
            <v>19</v>
          </cell>
          <cell r="R25">
            <v>1.264361556342666</v>
          </cell>
        </row>
        <row r="26">
          <cell r="Q26">
            <v>20</v>
          </cell>
          <cell r="R26">
            <v>1.3033798509321302</v>
          </cell>
        </row>
        <row r="27">
          <cell r="Q27">
            <v>21</v>
          </cell>
          <cell r="R27">
            <v>1.3405401314935246</v>
          </cell>
        </row>
        <row r="28">
          <cell r="Q28">
            <v>22</v>
          </cell>
          <cell r="R28">
            <v>1.3759308748853289</v>
          </cell>
        </row>
        <row r="29">
          <cell r="Q29">
            <v>23</v>
          </cell>
          <cell r="R29">
            <v>1.4096363447822853</v>
          </cell>
        </row>
        <row r="30">
          <cell r="Q30">
            <v>24</v>
          </cell>
          <cell r="R30">
            <v>1.4417367923031963</v>
          </cell>
        </row>
        <row r="31">
          <cell r="Q31">
            <v>25</v>
          </cell>
          <cell r="R31">
            <v>1.4723086470850164</v>
          </cell>
        </row>
      </sheetData>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row r="17">
          <cell r="B17">
            <v>0.11589000000000001</v>
          </cell>
        </row>
        <row r="18">
          <cell r="B18">
            <v>0.51846999999999999</v>
          </cell>
        </row>
        <row r="19">
          <cell r="B19">
            <v>5100</v>
          </cell>
        </row>
      </sheetData>
      <sheetData sheetId="1" refreshError="1">
        <row r="5">
          <cell r="D5">
            <v>342</v>
          </cell>
        </row>
        <row r="6">
          <cell r="D6">
            <v>80</v>
          </cell>
        </row>
        <row r="7">
          <cell r="D7">
            <v>0</v>
          </cell>
        </row>
        <row r="8">
          <cell r="D8">
            <v>102</v>
          </cell>
        </row>
        <row r="9">
          <cell r="D9">
            <v>17</v>
          </cell>
        </row>
        <row r="12">
          <cell r="D12">
            <v>619</v>
          </cell>
        </row>
        <row r="13">
          <cell r="D13">
            <v>616</v>
          </cell>
        </row>
        <row r="14">
          <cell r="D14">
            <v>159</v>
          </cell>
        </row>
        <row r="17">
          <cell r="D17">
            <v>590</v>
          </cell>
        </row>
        <row r="18">
          <cell r="D18">
            <v>458</v>
          </cell>
        </row>
        <row r="19">
          <cell r="D19">
            <v>151</v>
          </cell>
        </row>
        <row r="20">
          <cell r="D20">
            <v>124</v>
          </cell>
        </row>
        <row r="21">
          <cell r="D21">
            <v>1504</v>
          </cell>
        </row>
        <row r="22">
          <cell r="D22">
            <v>355</v>
          </cell>
        </row>
        <row r="23">
          <cell r="D23">
            <v>195</v>
          </cell>
        </row>
        <row r="24">
          <cell r="D24">
            <v>120</v>
          </cell>
        </row>
        <row r="25">
          <cell r="D25">
            <v>1248</v>
          </cell>
        </row>
        <row r="26">
          <cell r="D26">
            <v>552</v>
          </cell>
        </row>
        <row r="27">
          <cell r="D27">
            <v>383</v>
          </cell>
        </row>
        <row r="28">
          <cell r="D28">
            <v>110</v>
          </cell>
        </row>
        <row r="29">
          <cell r="D29">
            <v>1338</v>
          </cell>
        </row>
        <row r="30">
          <cell r="D30">
            <v>340</v>
          </cell>
        </row>
        <row r="31">
          <cell r="D31">
            <v>630</v>
          </cell>
        </row>
        <row r="32">
          <cell r="D32">
            <v>0</v>
          </cell>
        </row>
        <row r="33">
          <cell r="D33">
            <v>0</v>
          </cell>
        </row>
        <row r="34">
          <cell r="D34">
            <v>214</v>
          </cell>
        </row>
        <row r="35">
          <cell r="D35">
            <v>0</v>
          </cell>
        </row>
        <row r="36">
          <cell r="D36">
            <v>0</v>
          </cell>
        </row>
        <row r="37">
          <cell r="D37">
            <v>40</v>
          </cell>
        </row>
        <row r="38">
          <cell r="D38">
            <v>27</v>
          </cell>
        </row>
        <row r="39">
          <cell r="D39">
            <v>20</v>
          </cell>
        </row>
        <row r="40">
          <cell r="D40">
            <v>0</v>
          </cell>
        </row>
        <row r="41">
          <cell r="D41">
            <v>0</v>
          </cell>
        </row>
        <row r="42">
          <cell r="D42">
            <v>0</v>
          </cell>
        </row>
        <row r="43">
          <cell r="D43">
            <v>0</v>
          </cell>
        </row>
        <row r="44">
          <cell r="D44">
            <v>0</v>
          </cell>
        </row>
        <row r="45">
          <cell r="D45">
            <v>0</v>
          </cell>
        </row>
        <row r="46">
          <cell r="D46">
            <v>0</v>
          </cell>
        </row>
        <row r="47">
          <cell r="D47">
            <v>0</v>
          </cell>
        </row>
        <row r="48">
          <cell r="D48">
            <v>7</v>
          </cell>
        </row>
        <row r="49">
          <cell r="D49">
            <v>11</v>
          </cell>
        </row>
        <row r="50">
          <cell r="D50">
            <v>1</v>
          </cell>
        </row>
        <row r="51">
          <cell r="D51">
            <v>0</v>
          </cell>
        </row>
        <row r="52">
          <cell r="D52">
            <v>0</v>
          </cell>
        </row>
        <row r="53">
          <cell r="D53">
            <v>27</v>
          </cell>
        </row>
        <row r="54">
          <cell r="D54">
            <v>0</v>
          </cell>
        </row>
        <row r="55">
          <cell r="D55">
            <v>10</v>
          </cell>
        </row>
        <row r="58">
          <cell r="D58">
            <v>1</v>
          </cell>
        </row>
        <row r="59">
          <cell r="D59">
            <v>0</v>
          </cell>
        </row>
        <row r="60">
          <cell r="D60">
            <v>1</v>
          </cell>
        </row>
        <row r="62">
          <cell r="D62">
            <v>4452</v>
          </cell>
        </row>
        <row r="63">
          <cell r="D63">
            <v>1952</v>
          </cell>
        </row>
      </sheetData>
      <sheetData sheetId="2" refreshError="1">
        <row r="8">
          <cell r="L8">
            <v>0.91</v>
          </cell>
          <cell r="M8">
            <v>0.91600000000000004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Table 4 LIEE Measure Instal."/>
      <sheetName val="Per Measure Savings"/>
      <sheetName val="Energy Rate"/>
      <sheetName val="Life Cycle Calcs"/>
      <sheetName val="Tbl 4 - LIEE"/>
      <sheetName val="Tbl 5 -LIEE"/>
      <sheetName val="Tbl 5.1 -LIEE"/>
      <sheetName val="Table 5A Bill Savings"/>
      <sheetName val="Table 13 August"/>
      <sheetName val="Life Cycle Calcs Base (m)"/>
      <sheetName val="Life Cycle Calcs Base (a)"/>
    </sheetNames>
    <sheetDataSet>
      <sheetData sheetId="0" refreshError="1"/>
      <sheetData sheetId="1" refreshError="1"/>
      <sheetData sheetId="2" refreshError="1">
        <row r="44">
          <cell r="C44">
            <v>8.1500000000000003E-2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Key to Tables"/>
      <sheetName val="Unit Input"/>
      <sheetName val="Per Measure Savings"/>
      <sheetName val="Table 4 Measure Installations"/>
      <sheetName val="Table 5 Measure Savings"/>
      <sheetName val="Energy Rates"/>
      <sheetName val="Life Cycle Calcs"/>
      <sheetName val="Life Cycle Calcs (YTD)"/>
      <sheetName val="Table 5A Bill Savings"/>
      <sheetName val="Bill Savings (YTD)"/>
      <sheetName val="Sum Tab 5BCD"/>
      <sheetName val="Sum Bill Savings (per Customer)"/>
    </sheetNames>
    <sheetDataSet>
      <sheetData sheetId="0" refreshError="1"/>
      <sheetData sheetId="1" refreshError="1">
        <row r="45">
          <cell r="D45">
            <v>0</v>
          </cell>
        </row>
        <row r="47">
          <cell r="D47">
            <v>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Key to Tables"/>
      <sheetName val="Table 4 Measure Installations"/>
      <sheetName val="Per Measure Savings"/>
      <sheetName val="Table 5 Measure Savings"/>
      <sheetName val="Energy Rates"/>
      <sheetName val="Life Cycle Calcs"/>
      <sheetName val="Table 5A Bill Savings"/>
      <sheetName val="Table 4 Measure Installatio (2)"/>
      <sheetName val="Table 5 Measure Savings (2)"/>
      <sheetName val="Table 5A Bill Savings (2)"/>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codeName="Sheet12">
    <tabColor rgb="FFFFC000"/>
    <pageSetUpPr fitToPage="1"/>
  </sheetPr>
  <dimension ref="A1:Z156"/>
  <sheetViews>
    <sheetView tabSelected="1" zoomScale="125" zoomScaleNormal="125" workbookViewId="0">
      <selection sqref="A1:H1"/>
    </sheetView>
  </sheetViews>
  <sheetFormatPr defaultRowHeight="14.25"/>
  <cols>
    <col min="1" max="1" width="43.140625" style="9" customWidth="1"/>
    <col min="2" max="2" width="12.140625" style="9" customWidth="1"/>
    <col min="3" max="3" width="9.7109375" style="9" customWidth="1"/>
    <col min="4" max="4" width="13.42578125" style="9" customWidth="1"/>
    <col min="5" max="5" width="9.140625" style="54"/>
    <col min="6" max="6" width="9.85546875" style="9" customWidth="1"/>
    <col min="7" max="7" width="14.42578125" style="9" customWidth="1"/>
    <col min="8" max="8" width="14.42578125" style="55" customWidth="1"/>
    <col min="9" max="9" width="14" style="9" customWidth="1"/>
    <col min="10" max="10" width="12.42578125" style="9" customWidth="1"/>
    <col min="11" max="11" width="17.140625" style="9" customWidth="1"/>
    <col min="12" max="12" width="16.42578125" style="9" customWidth="1"/>
    <col min="13" max="13" width="18" style="9" customWidth="1"/>
    <col min="14" max="14" width="15.28515625" style="9" customWidth="1"/>
    <col min="15" max="15" width="14.42578125" style="9" customWidth="1"/>
    <col min="16" max="16" width="12.7109375" style="9" customWidth="1"/>
    <col min="17" max="17" width="11.28515625" style="9" customWidth="1"/>
    <col min="18" max="18" width="33.85546875" style="9" customWidth="1"/>
    <col min="19" max="16384" width="9.140625" style="6"/>
  </cols>
  <sheetData>
    <row r="1" spans="1:26" ht="85.5" customHeight="1">
      <c r="A1" s="259" t="s">
        <v>177</v>
      </c>
      <c r="B1" s="260"/>
      <c r="C1" s="260"/>
      <c r="D1" s="260"/>
      <c r="E1" s="260"/>
      <c r="F1" s="260"/>
      <c r="G1" s="260"/>
      <c r="H1" s="260"/>
      <c r="I1" s="4"/>
      <c r="J1" s="4"/>
      <c r="K1" s="258"/>
      <c r="L1" s="258"/>
      <c r="M1" s="258"/>
      <c r="N1" s="258"/>
      <c r="O1" s="258"/>
      <c r="P1" s="258"/>
      <c r="Q1" s="258"/>
      <c r="R1" s="258"/>
      <c r="S1" s="5"/>
      <c r="T1" s="5"/>
      <c r="U1" s="5"/>
      <c r="V1" s="5"/>
      <c r="W1" s="5"/>
      <c r="X1" s="5"/>
      <c r="Y1" s="5"/>
      <c r="Z1" s="5"/>
    </row>
    <row r="2" spans="1:26" ht="15" customHeight="1">
      <c r="A2" s="257" t="s">
        <v>60</v>
      </c>
      <c r="B2" s="257" t="s">
        <v>61</v>
      </c>
      <c r="C2" s="261" t="s">
        <v>24</v>
      </c>
      <c r="D2" s="261"/>
      <c r="E2" s="261"/>
      <c r="F2" s="261"/>
      <c r="G2" s="261"/>
      <c r="H2" s="261"/>
      <c r="I2" s="6"/>
      <c r="J2" s="6"/>
      <c r="K2" s="6"/>
      <c r="L2" s="6"/>
      <c r="M2" s="6"/>
      <c r="N2" s="6"/>
      <c r="O2" s="6"/>
      <c r="P2" s="6"/>
      <c r="Q2" s="6"/>
      <c r="R2" s="6"/>
    </row>
    <row r="3" spans="1:26" ht="39" customHeight="1">
      <c r="A3" s="257"/>
      <c r="B3" s="257"/>
      <c r="C3" s="14" t="s">
        <v>99</v>
      </c>
      <c r="D3" s="17" t="s">
        <v>142</v>
      </c>
      <c r="E3" s="17" t="s">
        <v>143</v>
      </c>
      <c r="F3" s="17" t="s">
        <v>40</v>
      </c>
      <c r="G3" s="27" t="s">
        <v>84</v>
      </c>
      <c r="H3" s="27" t="s">
        <v>119</v>
      </c>
      <c r="I3" s="28"/>
      <c r="K3" s="6"/>
      <c r="L3" s="6"/>
      <c r="M3" s="6"/>
      <c r="N3" s="6"/>
      <c r="O3" s="6"/>
      <c r="P3" s="6"/>
      <c r="Q3" s="6"/>
      <c r="R3" s="6"/>
    </row>
    <row r="4" spans="1:26" ht="12.75" customHeight="1">
      <c r="A4" s="29" t="s">
        <v>111</v>
      </c>
      <c r="B4" s="30"/>
      <c r="C4" s="30"/>
      <c r="D4" s="30"/>
      <c r="E4" s="31"/>
      <c r="F4" s="30"/>
      <c r="G4" s="30"/>
      <c r="H4" s="30"/>
      <c r="I4" s="6"/>
      <c r="J4" s="6"/>
      <c r="K4" s="6"/>
      <c r="L4" s="6"/>
      <c r="M4" s="6"/>
      <c r="N4" s="6"/>
      <c r="O4" s="6"/>
      <c r="P4" s="6"/>
      <c r="Q4" s="6"/>
      <c r="R4" s="6"/>
    </row>
    <row r="5" spans="1:26" ht="12.75" customHeight="1">
      <c r="A5" s="32" t="s">
        <v>36</v>
      </c>
      <c r="B5" s="33" t="s">
        <v>2</v>
      </c>
      <c r="C5" s="84">
        <v>3</v>
      </c>
      <c r="D5" s="84"/>
      <c r="E5" s="84"/>
      <c r="F5" s="64"/>
      <c r="G5" s="75">
        <v>800</v>
      </c>
      <c r="H5" s="80">
        <v>2.0293347246874982E-5</v>
      </c>
      <c r="I5" s="34"/>
      <c r="J5" s="34"/>
      <c r="K5" s="34"/>
      <c r="L5" s="34"/>
      <c r="M5" s="34"/>
      <c r="N5" s="34"/>
      <c r="O5" s="34"/>
      <c r="P5" s="34"/>
      <c r="Q5" s="34"/>
      <c r="R5" s="34"/>
      <c r="S5" s="34"/>
      <c r="T5" s="34"/>
      <c r="U5" s="34"/>
    </row>
    <row r="6" spans="1:26" ht="12.75" customHeight="1">
      <c r="A6" s="29" t="s">
        <v>112</v>
      </c>
      <c r="B6" s="30"/>
      <c r="C6" s="99"/>
      <c r="D6" s="99"/>
      <c r="E6" s="99"/>
      <c r="F6" s="63"/>
      <c r="G6" s="76"/>
      <c r="H6" s="63"/>
      <c r="I6" s="34"/>
      <c r="J6" s="34"/>
      <c r="K6" s="34"/>
      <c r="L6" s="34"/>
      <c r="M6" s="34"/>
      <c r="N6" s="34"/>
      <c r="O6" s="34"/>
      <c r="P6" s="34"/>
      <c r="Q6" s="34"/>
      <c r="R6" s="34"/>
      <c r="S6" s="34"/>
      <c r="T6" s="34"/>
      <c r="U6" s="34"/>
    </row>
    <row r="7" spans="1:26" ht="12.75" customHeight="1">
      <c r="A7" s="35" t="s">
        <v>113</v>
      </c>
      <c r="B7" s="36" t="s">
        <v>2</v>
      </c>
      <c r="C7" s="84">
        <v>982</v>
      </c>
      <c r="D7" s="84">
        <v>108693.4</v>
      </c>
      <c r="E7" s="84">
        <v>125.69828</v>
      </c>
      <c r="F7" s="63"/>
      <c r="G7" s="75">
        <v>746313.03</v>
      </c>
      <c r="H7" s="80">
        <v>1.8931486840821785E-2</v>
      </c>
      <c r="I7" s="34"/>
      <c r="J7" s="34"/>
      <c r="K7" s="34"/>
      <c r="L7" s="34"/>
      <c r="M7" s="34"/>
      <c r="N7" s="34"/>
      <c r="O7" s="34"/>
      <c r="P7" s="34"/>
      <c r="Q7" s="34"/>
      <c r="R7" s="34"/>
      <c r="S7" s="34"/>
      <c r="T7" s="34"/>
      <c r="U7" s="34"/>
    </row>
    <row r="8" spans="1:26" ht="12.75" customHeight="1">
      <c r="A8" s="35" t="s">
        <v>114</v>
      </c>
      <c r="B8" s="36" t="s">
        <v>2</v>
      </c>
      <c r="C8" s="84">
        <v>2092</v>
      </c>
      <c r="D8" s="84">
        <v>1457391.56</v>
      </c>
      <c r="E8" s="84">
        <v>1215.7654</v>
      </c>
      <c r="F8" s="63"/>
      <c r="G8" s="75">
        <v>7434093.4499999993</v>
      </c>
      <c r="H8" s="80">
        <v>0.18857829980821103</v>
      </c>
      <c r="I8" s="34"/>
      <c r="J8" s="34"/>
      <c r="K8" s="34"/>
      <c r="L8" s="34"/>
      <c r="M8" s="34"/>
      <c r="N8" s="34"/>
      <c r="O8" s="34"/>
      <c r="P8" s="34"/>
      <c r="Q8" s="34"/>
      <c r="R8" s="34"/>
      <c r="S8" s="34"/>
      <c r="T8" s="34"/>
      <c r="U8" s="34"/>
    </row>
    <row r="9" spans="1:26" ht="12.75" customHeight="1">
      <c r="A9" s="32" t="s">
        <v>101</v>
      </c>
      <c r="B9" s="36" t="s">
        <v>2</v>
      </c>
      <c r="C9" s="84"/>
      <c r="D9" s="84"/>
      <c r="E9" s="84"/>
      <c r="F9" s="63"/>
      <c r="G9" s="75"/>
      <c r="H9" s="80"/>
      <c r="I9" s="34"/>
      <c r="J9" s="34"/>
      <c r="K9" s="34"/>
      <c r="L9" s="34"/>
      <c r="M9" s="34"/>
      <c r="N9" s="34"/>
      <c r="O9" s="34"/>
      <c r="P9" s="34"/>
      <c r="Q9" s="34"/>
      <c r="R9" s="34"/>
      <c r="S9" s="34"/>
      <c r="T9" s="34"/>
      <c r="U9" s="34"/>
    </row>
    <row r="10" spans="1:26" ht="12.75" customHeight="1">
      <c r="A10" s="32" t="s">
        <v>102</v>
      </c>
      <c r="B10" s="36" t="s">
        <v>2</v>
      </c>
      <c r="C10" s="84">
        <v>866</v>
      </c>
      <c r="D10" s="84">
        <v>1017368.52</v>
      </c>
      <c r="E10" s="84">
        <v>546.05310999999995</v>
      </c>
      <c r="F10" s="63"/>
      <c r="G10" s="75">
        <v>112580</v>
      </c>
      <c r="H10" s="80">
        <v>2.8557812913164822E-3</v>
      </c>
      <c r="I10" s="34"/>
      <c r="J10" s="34"/>
      <c r="K10" s="34"/>
      <c r="L10" s="34"/>
      <c r="M10" s="34"/>
      <c r="N10" s="34"/>
      <c r="O10" s="34"/>
      <c r="P10" s="34"/>
      <c r="Q10" s="34"/>
      <c r="R10" s="34"/>
      <c r="S10" s="34"/>
      <c r="T10" s="34"/>
      <c r="U10" s="34"/>
    </row>
    <row r="11" spans="1:26" ht="12.75" customHeight="1">
      <c r="A11" s="32" t="s">
        <v>103</v>
      </c>
      <c r="B11" s="36" t="s">
        <v>2</v>
      </c>
      <c r="C11" s="84">
        <v>57</v>
      </c>
      <c r="D11" s="84">
        <v>45109.36</v>
      </c>
      <c r="E11" s="84">
        <v>22.12754</v>
      </c>
      <c r="F11" s="63"/>
      <c r="G11" s="75">
        <v>208769.52</v>
      </c>
      <c r="H11" s="80">
        <v>5.2957904549042643E-3</v>
      </c>
      <c r="I11" s="34"/>
      <c r="J11" s="34"/>
      <c r="K11" s="34"/>
      <c r="L11" s="34"/>
      <c r="M11" s="34"/>
      <c r="N11" s="34"/>
      <c r="O11" s="34"/>
      <c r="P11" s="34"/>
      <c r="Q11" s="34"/>
      <c r="R11" s="34"/>
      <c r="S11" s="34"/>
      <c r="T11" s="34"/>
      <c r="U11" s="34"/>
    </row>
    <row r="12" spans="1:26" ht="12.75" customHeight="1">
      <c r="A12" s="32" t="s">
        <v>104</v>
      </c>
      <c r="B12" s="36" t="s">
        <v>2</v>
      </c>
      <c r="C12" s="84">
        <v>8370</v>
      </c>
      <c r="D12" s="84">
        <v>1621735</v>
      </c>
      <c r="E12" s="84">
        <v>302.678</v>
      </c>
      <c r="F12" s="63"/>
      <c r="G12" s="75">
        <v>8089838.6500000004</v>
      </c>
      <c r="H12" s="80">
        <v>0.20521238111955042</v>
      </c>
      <c r="I12" s="34"/>
      <c r="J12" s="34"/>
      <c r="K12" s="34"/>
      <c r="L12" s="34"/>
      <c r="M12" s="34"/>
      <c r="N12" s="34"/>
      <c r="O12" s="34"/>
      <c r="P12" s="34"/>
      <c r="Q12" s="34"/>
      <c r="R12" s="34"/>
      <c r="S12" s="34"/>
      <c r="T12" s="34"/>
      <c r="U12" s="34"/>
    </row>
    <row r="13" spans="1:26" ht="12.75" customHeight="1">
      <c r="A13" s="32" t="s">
        <v>105</v>
      </c>
      <c r="B13" s="36" t="s">
        <v>2</v>
      </c>
      <c r="C13" s="84">
        <v>756</v>
      </c>
      <c r="D13" s="84">
        <v>64799</v>
      </c>
      <c r="E13" s="84">
        <v>0</v>
      </c>
      <c r="F13" s="63"/>
      <c r="G13" s="75">
        <v>60480</v>
      </c>
      <c r="H13" s="80">
        <v>1.5341770518637488E-3</v>
      </c>
      <c r="I13" s="34"/>
      <c r="J13" s="34"/>
      <c r="K13" s="34"/>
      <c r="L13" s="34"/>
      <c r="M13" s="34"/>
      <c r="N13" s="34"/>
      <c r="O13" s="34"/>
      <c r="P13" s="34"/>
      <c r="Q13" s="34"/>
      <c r="R13" s="34"/>
      <c r="S13" s="34"/>
      <c r="T13" s="34"/>
      <c r="U13" s="34"/>
    </row>
    <row r="14" spans="1:26" ht="12.75" customHeight="1">
      <c r="A14" s="29" t="s">
        <v>106</v>
      </c>
      <c r="B14" s="30"/>
      <c r="C14" s="99"/>
      <c r="D14" s="99"/>
      <c r="E14" s="99"/>
      <c r="F14" s="63"/>
      <c r="G14" s="76"/>
      <c r="H14" s="81"/>
      <c r="I14" s="34"/>
      <c r="J14" s="34"/>
      <c r="K14" s="34"/>
      <c r="L14" s="34"/>
      <c r="M14" s="34"/>
      <c r="N14" s="34"/>
      <c r="O14" s="34"/>
      <c r="P14" s="34"/>
      <c r="Q14" s="34"/>
      <c r="R14" s="34"/>
      <c r="S14" s="34"/>
      <c r="T14" s="34"/>
      <c r="U14" s="34"/>
    </row>
    <row r="15" spans="1:26" ht="15.75" customHeight="1">
      <c r="A15" s="32" t="s">
        <v>145</v>
      </c>
      <c r="B15" s="36" t="s">
        <v>3</v>
      </c>
      <c r="C15" s="84">
        <v>429</v>
      </c>
      <c r="D15" s="84">
        <v>23146.75</v>
      </c>
      <c r="E15" s="84">
        <v>90.74</v>
      </c>
      <c r="F15" s="63"/>
      <c r="G15" s="75">
        <v>50909.214999999997</v>
      </c>
      <c r="H15" s="82"/>
      <c r="I15" s="34"/>
      <c r="J15" s="34"/>
      <c r="K15" s="34"/>
      <c r="L15" s="34"/>
      <c r="M15" s="34"/>
      <c r="N15" s="34"/>
      <c r="O15" s="34"/>
      <c r="P15" s="34"/>
      <c r="Q15" s="34"/>
      <c r="R15" s="34"/>
      <c r="S15" s="34"/>
      <c r="T15" s="34"/>
      <c r="U15" s="34"/>
    </row>
    <row r="16" spans="1:26" ht="12.75" customHeight="1">
      <c r="A16" s="32" t="s">
        <v>107</v>
      </c>
      <c r="B16" s="36" t="s">
        <v>3</v>
      </c>
      <c r="C16" s="84">
        <v>1861</v>
      </c>
      <c r="D16" s="84">
        <v>588924.27</v>
      </c>
      <c r="E16" s="84">
        <v>841.02800000000002</v>
      </c>
      <c r="F16" s="63"/>
      <c r="G16" s="75">
        <v>409400</v>
      </c>
      <c r="H16" s="80">
        <v>1.0385120453588272E-2</v>
      </c>
      <c r="I16" s="34"/>
      <c r="J16" s="34"/>
      <c r="K16" s="34"/>
      <c r="L16" s="34"/>
      <c r="M16" s="34"/>
      <c r="N16" s="34"/>
      <c r="O16" s="34"/>
      <c r="P16" s="34"/>
      <c r="Q16" s="34"/>
      <c r="R16" s="34"/>
      <c r="S16" s="34"/>
      <c r="T16" s="34"/>
      <c r="U16" s="34"/>
    </row>
    <row r="17" spans="1:21" ht="12.75" customHeight="1">
      <c r="A17" s="32" t="s">
        <v>108</v>
      </c>
      <c r="B17" s="36" t="s">
        <v>3</v>
      </c>
      <c r="C17" s="84">
        <v>0</v>
      </c>
      <c r="D17" s="84"/>
      <c r="E17" s="84"/>
      <c r="F17" s="63"/>
      <c r="G17" s="75"/>
      <c r="H17" s="82"/>
      <c r="I17" s="34"/>
      <c r="J17" s="34"/>
      <c r="K17" s="34"/>
      <c r="L17" s="34"/>
      <c r="M17" s="34"/>
      <c r="N17" s="34"/>
      <c r="O17" s="34"/>
      <c r="P17" s="34"/>
      <c r="Q17" s="34"/>
      <c r="R17" s="34"/>
      <c r="S17" s="34"/>
      <c r="T17" s="34"/>
      <c r="U17" s="34"/>
    </row>
    <row r="18" spans="1:21" ht="12.75" customHeight="1">
      <c r="A18" s="29" t="s">
        <v>44</v>
      </c>
      <c r="B18" s="30"/>
      <c r="C18" s="99"/>
      <c r="D18" s="99"/>
      <c r="E18" s="99"/>
      <c r="F18" s="63"/>
      <c r="G18" s="76"/>
      <c r="H18" s="81"/>
      <c r="I18" s="34"/>
      <c r="J18" s="34"/>
      <c r="K18" s="34"/>
      <c r="L18" s="34"/>
      <c r="M18" s="34"/>
      <c r="N18" s="34"/>
      <c r="O18" s="34"/>
      <c r="P18" s="34"/>
      <c r="Q18" s="34"/>
      <c r="R18" s="34"/>
      <c r="S18" s="34"/>
      <c r="T18" s="34"/>
      <c r="U18" s="34"/>
    </row>
    <row r="19" spans="1:21" ht="15.75" customHeight="1">
      <c r="A19" s="32" t="s">
        <v>146</v>
      </c>
      <c r="B19" s="36" t="s">
        <v>3</v>
      </c>
      <c r="C19" s="84">
        <v>276</v>
      </c>
      <c r="D19" s="84">
        <v>76792</v>
      </c>
      <c r="E19" s="84">
        <v>16.867999999999999</v>
      </c>
      <c r="F19" s="63"/>
      <c r="G19" s="75">
        <v>11463.75</v>
      </c>
      <c r="H19" s="82"/>
      <c r="I19" s="34"/>
      <c r="J19" s="34"/>
      <c r="K19" s="34"/>
      <c r="L19" s="34"/>
      <c r="M19" s="34"/>
      <c r="N19" s="34"/>
      <c r="O19" s="34"/>
      <c r="P19" s="34"/>
      <c r="Q19" s="34"/>
      <c r="R19" s="34"/>
      <c r="S19" s="34"/>
      <c r="T19" s="34"/>
      <c r="U19" s="34"/>
    </row>
    <row r="20" spans="1:21" ht="12.75" customHeight="1">
      <c r="A20" s="32" t="s">
        <v>45</v>
      </c>
      <c r="B20" s="36" t="s">
        <v>2</v>
      </c>
      <c r="C20" s="84"/>
      <c r="D20" s="84"/>
      <c r="E20" s="84"/>
      <c r="F20" s="63"/>
      <c r="G20" s="75"/>
      <c r="H20" s="82"/>
      <c r="I20" s="34"/>
      <c r="J20" s="34"/>
      <c r="K20" s="34"/>
      <c r="L20" s="34"/>
      <c r="M20" s="34"/>
      <c r="N20" s="34"/>
      <c r="O20" s="34"/>
      <c r="P20" s="34"/>
      <c r="Q20" s="34"/>
      <c r="R20" s="34"/>
      <c r="S20" s="34"/>
      <c r="T20" s="34"/>
      <c r="U20" s="34"/>
    </row>
    <row r="21" spans="1:21" ht="12.75" customHeight="1">
      <c r="A21" s="32" t="s">
        <v>46</v>
      </c>
      <c r="B21" s="36" t="s">
        <v>2</v>
      </c>
      <c r="C21" s="84"/>
      <c r="D21" s="84"/>
      <c r="E21" s="84"/>
      <c r="F21" s="63"/>
      <c r="G21" s="75"/>
      <c r="H21" s="82"/>
      <c r="I21" s="34"/>
      <c r="J21" s="34"/>
      <c r="K21" s="34"/>
      <c r="L21" s="34"/>
      <c r="M21" s="34"/>
      <c r="N21" s="34"/>
      <c r="O21" s="34"/>
      <c r="P21" s="34"/>
      <c r="Q21" s="34"/>
      <c r="R21" s="34"/>
      <c r="S21" s="34"/>
      <c r="T21" s="34"/>
      <c r="U21" s="34"/>
    </row>
    <row r="22" spans="1:21" ht="12.75" customHeight="1">
      <c r="A22" s="37" t="s">
        <v>47</v>
      </c>
      <c r="B22" s="36" t="s">
        <v>2</v>
      </c>
      <c r="C22" s="84"/>
      <c r="D22" s="84"/>
      <c r="E22" s="84"/>
      <c r="F22" s="63"/>
      <c r="G22" s="75"/>
      <c r="H22" s="82"/>
      <c r="I22" s="34"/>
      <c r="J22" s="34"/>
      <c r="K22" s="34"/>
      <c r="L22" s="34"/>
      <c r="M22" s="34"/>
      <c r="N22" s="34"/>
      <c r="O22" s="34"/>
      <c r="P22" s="34"/>
      <c r="Q22" s="34"/>
      <c r="R22" s="34"/>
      <c r="S22" s="34"/>
      <c r="T22" s="34"/>
      <c r="U22" s="34"/>
    </row>
    <row r="23" spans="1:21" ht="12.75" customHeight="1">
      <c r="A23" s="37" t="s">
        <v>48</v>
      </c>
      <c r="B23" s="36" t="s">
        <v>2</v>
      </c>
      <c r="C23" s="84"/>
      <c r="D23" s="84"/>
      <c r="E23" s="84"/>
      <c r="F23" s="63"/>
      <c r="G23" s="75"/>
      <c r="H23" s="82"/>
      <c r="I23" s="34"/>
      <c r="J23" s="34"/>
      <c r="K23" s="34"/>
      <c r="L23" s="34"/>
      <c r="M23" s="34"/>
      <c r="N23" s="34"/>
      <c r="O23" s="34"/>
      <c r="P23" s="34"/>
      <c r="Q23" s="34"/>
      <c r="R23" s="34"/>
      <c r="S23" s="34"/>
      <c r="T23" s="34"/>
      <c r="U23" s="34"/>
    </row>
    <row r="24" spans="1:21" ht="12.75" customHeight="1">
      <c r="A24" s="29" t="s">
        <v>4</v>
      </c>
      <c r="B24" s="30"/>
      <c r="C24" s="99"/>
      <c r="D24" s="99"/>
      <c r="E24" s="99"/>
      <c r="F24" s="63"/>
      <c r="G24" s="208"/>
      <c r="H24" s="81"/>
      <c r="I24" s="34"/>
      <c r="J24" s="34"/>
      <c r="K24" s="34"/>
      <c r="L24" s="34"/>
      <c r="M24" s="34"/>
      <c r="N24" s="34"/>
      <c r="O24" s="34"/>
      <c r="P24" s="34"/>
      <c r="Q24" s="34"/>
      <c r="R24" s="34"/>
      <c r="S24" s="34"/>
      <c r="T24" s="34"/>
      <c r="U24" s="34"/>
    </row>
    <row r="25" spans="1:21" ht="12.75" customHeight="1">
      <c r="A25" s="32" t="s">
        <v>49</v>
      </c>
      <c r="B25" s="36" t="s">
        <v>2</v>
      </c>
      <c r="C25" s="84">
        <v>141828</v>
      </c>
      <c r="D25" s="84">
        <v>2269248</v>
      </c>
      <c r="E25" s="84">
        <v>283.65600000000001</v>
      </c>
      <c r="F25" s="63"/>
      <c r="G25" s="75">
        <v>984309.96</v>
      </c>
      <c r="H25" s="80">
        <v>2.4968679771047032E-2</v>
      </c>
      <c r="I25" s="34"/>
      <c r="J25" s="34"/>
      <c r="K25" s="34"/>
      <c r="L25" s="34"/>
      <c r="M25" s="34"/>
      <c r="N25" s="34"/>
      <c r="O25" s="34"/>
      <c r="P25" s="34"/>
      <c r="Q25" s="34"/>
      <c r="R25" s="34"/>
      <c r="S25" s="34"/>
      <c r="T25" s="34"/>
      <c r="U25" s="34"/>
    </row>
    <row r="26" spans="1:21" ht="12.75" customHeight="1">
      <c r="A26" s="32" t="s">
        <v>50</v>
      </c>
      <c r="B26" s="36" t="s">
        <v>2</v>
      </c>
      <c r="C26" s="84"/>
      <c r="D26" s="84"/>
      <c r="E26" s="84"/>
      <c r="F26" s="63"/>
      <c r="G26" s="75"/>
      <c r="H26" s="82"/>
      <c r="I26" s="34"/>
      <c r="J26" s="34"/>
      <c r="K26" s="34"/>
      <c r="L26" s="34"/>
      <c r="M26" s="34"/>
      <c r="N26" s="34"/>
      <c r="O26" s="34"/>
      <c r="P26" s="34"/>
      <c r="Q26" s="34"/>
      <c r="R26" s="34"/>
      <c r="S26" s="34"/>
      <c r="T26" s="34"/>
      <c r="U26" s="34"/>
    </row>
    <row r="27" spans="1:21" ht="12.75" customHeight="1">
      <c r="A27" s="32" t="s">
        <v>51</v>
      </c>
      <c r="B27" s="36" t="s">
        <v>2</v>
      </c>
      <c r="C27" s="84">
        <v>549</v>
      </c>
      <c r="D27" s="84">
        <v>139501</v>
      </c>
      <c r="E27" s="84">
        <v>0</v>
      </c>
      <c r="F27" s="63"/>
      <c r="G27" s="75">
        <v>46665</v>
      </c>
      <c r="H27" s="80">
        <v>1.1837363115942763E-3</v>
      </c>
      <c r="I27" s="34"/>
      <c r="J27" s="34"/>
      <c r="K27" s="34"/>
      <c r="L27" s="34"/>
      <c r="M27" s="34"/>
      <c r="N27" s="34"/>
      <c r="O27" s="34"/>
      <c r="P27" s="34"/>
      <c r="Q27" s="34"/>
      <c r="R27" s="34"/>
      <c r="S27" s="34"/>
      <c r="T27" s="34"/>
      <c r="U27" s="34"/>
    </row>
    <row r="28" spans="1:21" ht="12.75" customHeight="1">
      <c r="A28" s="32" t="s">
        <v>52</v>
      </c>
      <c r="B28" s="36" t="s">
        <v>2</v>
      </c>
      <c r="C28" s="84">
        <v>1368</v>
      </c>
      <c r="D28" s="84">
        <v>261288</v>
      </c>
      <c r="E28" s="84">
        <v>25.992000000000001</v>
      </c>
      <c r="F28" s="63"/>
      <c r="G28" s="75">
        <v>64651.15</v>
      </c>
      <c r="H28" s="80">
        <v>1.639985296074752E-3</v>
      </c>
      <c r="I28" s="34"/>
      <c r="J28" s="34"/>
      <c r="K28" s="34"/>
      <c r="L28" s="34"/>
      <c r="M28" s="34"/>
      <c r="N28" s="34"/>
      <c r="O28" s="34"/>
      <c r="P28" s="34"/>
      <c r="Q28" s="34"/>
      <c r="R28" s="34"/>
      <c r="S28" s="34"/>
      <c r="T28" s="34"/>
      <c r="U28" s="34"/>
    </row>
    <row r="29" spans="1:21" ht="12.75" customHeight="1">
      <c r="A29" s="29" t="s">
        <v>5</v>
      </c>
      <c r="B29" s="30"/>
      <c r="C29" s="99"/>
      <c r="D29" s="99"/>
      <c r="E29" s="99"/>
      <c r="F29" s="63"/>
      <c r="G29" s="208"/>
      <c r="H29" s="81"/>
      <c r="I29" s="34"/>
      <c r="J29" s="34"/>
      <c r="K29" s="34"/>
      <c r="L29" s="34"/>
      <c r="M29" s="34"/>
      <c r="N29" s="34"/>
      <c r="O29" s="34"/>
      <c r="P29" s="34"/>
      <c r="Q29" s="34"/>
      <c r="R29" s="34"/>
      <c r="S29" s="34"/>
      <c r="T29" s="34"/>
      <c r="U29" s="34"/>
    </row>
    <row r="30" spans="1:21" ht="12.75" customHeight="1">
      <c r="A30" s="32" t="s">
        <v>53</v>
      </c>
      <c r="B30" s="36" t="s">
        <v>2</v>
      </c>
      <c r="C30" s="84">
        <v>18816</v>
      </c>
      <c r="D30" s="84">
        <v>14287700</v>
      </c>
      <c r="E30" s="84">
        <v>2425.1970000000001</v>
      </c>
      <c r="F30" s="63"/>
      <c r="G30" s="75">
        <v>15209588.77</v>
      </c>
      <c r="H30" s="80">
        <v>0.38581683298972519</v>
      </c>
      <c r="I30" s="34"/>
      <c r="J30" s="34"/>
      <c r="K30" s="34"/>
      <c r="L30" s="34"/>
      <c r="M30" s="34"/>
      <c r="N30" s="34"/>
      <c r="O30" s="34"/>
      <c r="P30" s="34"/>
      <c r="Q30" s="34"/>
      <c r="R30" s="34"/>
      <c r="S30" s="34"/>
      <c r="T30" s="34"/>
      <c r="U30" s="34"/>
    </row>
    <row r="31" spans="1:21" ht="12.75" customHeight="1">
      <c r="A31" s="32" t="s">
        <v>68</v>
      </c>
      <c r="B31" s="36" t="s">
        <v>2</v>
      </c>
      <c r="C31" s="84"/>
      <c r="D31" s="84"/>
      <c r="E31" s="84"/>
      <c r="F31" s="63"/>
      <c r="G31" s="75"/>
      <c r="H31" s="82"/>
      <c r="I31" s="34"/>
      <c r="J31" s="34"/>
      <c r="K31" s="34"/>
      <c r="L31" s="34"/>
      <c r="M31" s="34"/>
      <c r="N31" s="34"/>
      <c r="O31" s="34"/>
      <c r="P31" s="34"/>
      <c r="Q31" s="34"/>
      <c r="R31" s="34"/>
      <c r="S31" s="34"/>
      <c r="T31" s="34"/>
      <c r="U31" s="34"/>
    </row>
    <row r="32" spans="1:21" ht="12.75" customHeight="1">
      <c r="A32" s="29" t="s">
        <v>54</v>
      </c>
      <c r="B32" s="30"/>
      <c r="C32" s="99"/>
      <c r="D32" s="99"/>
      <c r="E32" s="99"/>
      <c r="F32" s="63"/>
      <c r="G32" s="208"/>
      <c r="H32" s="81"/>
      <c r="I32" s="34"/>
      <c r="J32" s="34"/>
      <c r="K32" s="34"/>
      <c r="L32" s="34"/>
      <c r="M32" s="34"/>
      <c r="N32" s="34"/>
      <c r="O32" s="34"/>
      <c r="P32" s="34"/>
      <c r="Q32" s="34"/>
      <c r="R32" s="34"/>
      <c r="S32" s="34"/>
      <c r="T32" s="34"/>
      <c r="U32" s="34"/>
    </row>
    <row r="33" spans="1:21" ht="12.75" customHeight="1">
      <c r="A33" s="32" t="s">
        <v>54</v>
      </c>
      <c r="B33" s="36" t="s">
        <v>2</v>
      </c>
      <c r="C33" s="84">
        <v>1106</v>
      </c>
      <c r="D33" s="84">
        <v>1548400</v>
      </c>
      <c r="E33" s="84">
        <v>597.24</v>
      </c>
      <c r="F33" s="63"/>
      <c r="G33" s="75">
        <v>1207245.1100000001</v>
      </c>
      <c r="H33" s="80">
        <v>3.0623805286652237E-2</v>
      </c>
      <c r="I33" s="34"/>
      <c r="J33" s="34"/>
      <c r="K33" s="34"/>
      <c r="L33" s="34"/>
      <c r="M33" s="34"/>
      <c r="N33" s="34"/>
      <c r="O33" s="34"/>
      <c r="P33" s="34"/>
      <c r="Q33" s="34"/>
      <c r="R33" s="34"/>
      <c r="S33" s="34"/>
      <c r="T33" s="34"/>
      <c r="U33" s="34"/>
    </row>
    <row r="34" spans="1:21" ht="12.75" customHeight="1">
      <c r="A34" s="29" t="s">
        <v>55</v>
      </c>
      <c r="B34" s="30"/>
      <c r="C34" s="99"/>
      <c r="D34" s="99"/>
      <c r="E34" s="99"/>
      <c r="F34" s="63"/>
      <c r="G34" s="76"/>
      <c r="H34" s="81"/>
      <c r="I34" s="34"/>
      <c r="J34" s="34"/>
      <c r="K34" s="34"/>
      <c r="L34" s="34"/>
      <c r="M34" s="34"/>
      <c r="N34" s="34"/>
      <c r="O34" s="34"/>
      <c r="P34" s="34"/>
      <c r="Q34" s="34"/>
      <c r="R34" s="34"/>
      <c r="S34" s="34"/>
      <c r="T34" s="34"/>
      <c r="U34" s="34"/>
    </row>
    <row r="35" spans="1:21" ht="12.75" customHeight="1">
      <c r="A35" s="32" t="s">
        <v>56</v>
      </c>
      <c r="B35" s="36" t="s">
        <v>2</v>
      </c>
      <c r="C35" s="84"/>
      <c r="D35" s="84"/>
      <c r="E35" s="84"/>
      <c r="F35" s="63"/>
      <c r="G35" s="77"/>
      <c r="H35" s="82"/>
      <c r="I35" s="34"/>
      <c r="J35" s="34"/>
      <c r="K35" s="34"/>
      <c r="L35" s="34"/>
      <c r="M35" s="34"/>
      <c r="N35" s="34"/>
      <c r="O35" s="34"/>
      <c r="P35" s="34"/>
      <c r="Q35" s="34"/>
      <c r="R35" s="34"/>
      <c r="S35" s="34"/>
      <c r="T35" s="34"/>
      <c r="U35" s="34"/>
    </row>
    <row r="36" spans="1:21" ht="12.75" customHeight="1">
      <c r="A36" s="32" t="s">
        <v>57</v>
      </c>
      <c r="B36" s="36" t="s">
        <v>2</v>
      </c>
      <c r="C36" s="84"/>
      <c r="D36" s="84"/>
      <c r="E36" s="84"/>
      <c r="F36" s="63"/>
      <c r="G36" s="77"/>
      <c r="H36" s="82"/>
      <c r="I36" s="34"/>
      <c r="J36" s="34"/>
      <c r="K36" s="34"/>
      <c r="L36" s="34"/>
      <c r="M36" s="34"/>
      <c r="N36" s="34"/>
      <c r="O36" s="34"/>
      <c r="P36" s="34"/>
      <c r="Q36" s="34"/>
      <c r="R36" s="34"/>
      <c r="S36" s="34"/>
      <c r="T36" s="34"/>
      <c r="U36" s="34"/>
    </row>
    <row r="37" spans="1:21" ht="12.75" customHeight="1">
      <c r="A37" s="32" t="s">
        <v>71</v>
      </c>
      <c r="B37" s="36" t="s">
        <v>2</v>
      </c>
      <c r="C37" s="84"/>
      <c r="D37" s="84"/>
      <c r="E37" s="84"/>
      <c r="F37" s="63"/>
      <c r="G37" s="77"/>
      <c r="H37" s="82"/>
      <c r="I37" s="34"/>
      <c r="J37" s="34"/>
      <c r="K37" s="34"/>
      <c r="L37" s="34"/>
      <c r="M37" s="34"/>
      <c r="N37" s="34"/>
      <c r="O37" s="34"/>
      <c r="P37" s="34"/>
      <c r="Q37" s="34"/>
      <c r="R37" s="34"/>
      <c r="S37" s="34"/>
      <c r="T37" s="34"/>
      <c r="U37" s="34"/>
    </row>
    <row r="38" spans="1:21" ht="12.75" customHeight="1">
      <c r="A38" s="32" t="s">
        <v>58</v>
      </c>
      <c r="B38" s="36" t="s">
        <v>2</v>
      </c>
      <c r="C38" s="84"/>
      <c r="D38" s="84"/>
      <c r="E38" s="84"/>
      <c r="F38" s="63"/>
      <c r="G38" s="77"/>
      <c r="H38" s="82"/>
      <c r="I38" s="34"/>
      <c r="J38" s="34"/>
      <c r="K38" s="34"/>
      <c r="L38" s="34"/>
      <c r="M38" s="34"/>
      <c r="N38" s="34"/>
      <c r="O38" s="34"/>
      <c r="P38" s="34"/>
      <c r="Q38" s="34"/>
      <c r="R38" s="34"/>
      <c r="S38" s="34"/>
      <c r="T38" s="34"/>
      <c r="U38" s="34"/>
    </row>
    <row r="39" spans="1:21" ht="12.75" customHeight="1">
      <c r="A39" s="32" t="s">
        <v>72</v>
      </c>
      <c r="B39" s="36" t="s">
        <v>2</v>
      </c>
      <c r="C39" s="84"/>
      <c r="D39" s="84"/>
      <c r="E39" s="84"/>
      <c r="F39" s="63"/>
      <c r="G39" s="77"/>
      <c r="H39" s="82"/>
      <c r="I39" s="34"/>
      <c r="J39" s="34"/>
      <c r="K39" s="34"/>
      <c r="L39" s="34"/>
      <c r="M39" s="34"/>
      <c r="N39" s="34"/>
      <c r="O39" s="34"/>
      <c r="P39" s="34"/>
      <c r="Q39" s="34"/>
      <c r="R39" s="34"/>
      <c r="S39" s="34"/>
      <c r="T39" s="34"/>
      <c r="U39" s="34"/>
    </row>
    <row r="40" spans="1:21" ht="12.75" customHeight="1">
      <c r="A40" s="32" t="s">
        <v>59</v>
      </c>
      <c r="B40" s="36" t="s">
        <v>2</v>
      </c>
      <c r="C40" s="84"/>
      <c r="D40" s="84"/>
      <c r="E40" s="84"/>
      <c r="F40" s="63"/>
      <c r="G40" s="77"/>
      <c r="H40" s="82"/>
      <c r="I40" s="34"/>
      <c r="J40" s="34"/>
      <c r="K40" s="34"/>
      <c r="L40" s="34"/>
      <c r="M40" s="34"/>
      <c r="N40" s="34"/>
      <c r="O40" s="34"/>
      <c r="P40" s="34"/>
      <c r="Q40" s="34"/>
      <c r="R40" s="34"/>
      <c r="S40" s="34"/>
      <c r="T40" s="34"/>
      <c r="U40" s="34"/>
    </row>
    <row r="41" spans="1:21" ht="12.75" customHeight="1">
      <c r="A41" s="32" t="s">
        <v>73</v>
      </c>
      <c r="B41" s="36"/>
      <c r="C41" s="84"/>
      <c r="D41" s="84"/>
      <c r="E41" s="84"/>
      <c r="F41" s="63"/>
      <c r="G41" s="77"/>
      <c r="H41" s="82"/>
      <c r="I41" s="34"/>
      <c r="J41" s="34"/>
      <c r="K41" s="34"/>
      <c r="L41" s="34"/>
      <c r="M41" s="34"/>
      <c r="N41" s="34"/>
      <c r="O41" s="34"/>
      <c r="P41" s="34"/>
      <c r="Q41" s="34"/>
      <c r="R41" s="34"/>
      <c r="S41" s="34"/>
      <c r="T41" s="34"/>
      <c r="U41" s="34"/>
    </row>
    <row r="42" spans="1:21" ht="12.75" customHeight="1">
      <c r="A42" s="32"/>
      <c r="B42" s="36"/>
      <c r="C42" s="84"/>
      <c r="D42" s="84"/>
      <c r="E42" s="84"/>
      <c r="F42" s="63"/>
      <c r="G42" s="77"/>
      <c r="H42" s="82"/>
      <c r="I42" s="34"/>
      <c r="J42" s="34"/>
      <c r="K42" s="34"/>
      <c r="L42" s="34"/>
      <c r="M42" s="34"/>
      <c r="N42" s="34"/>
      <c r="O42" s="34"/>
      <c r="P42" s="34"/>
      <c r="Q42" s="34"/>
      <c r="R42" s="34"/>
      <c r="S42" s="34"/>
      <c r="T42" s="34"/>
      <c r="U42" s="34"/>
    </row>
    <row r="43" spans="1:21" ht="12.75" customHeight="1">
      <c r="A43" s="32"/>
      <c r="B43" s="36"/>
      <c r="C43" s="84"/>
      <c r="D43" s="84"/>
      <c r="E43" s="84"/>
      <c r="F43" s="63"/>
      <c r="G43" s="77"/>
      <c r="H43" s="82"/>
      <c r="I43" s="34"/>
      <c r="J43" s="34"/>
      <c r="K43" s="34"/>
      <c r="L43" s="34"/>
      <c r="M43" s="34"/>
      <c r="N43" s="34"/>
      <c r="O43" s="34"/>
      <c r="P43" s="34"/>
      <c r="Q43" s="34"/>
      <c r="R43" s="34"/>
      <c r="S43" s="34"/>
      <c r="T43" s="34"/>
      <c r="U43" s="34"/>
    </row>
    <row r="44" spans="1:21" ht="12.75" customHeight="1">
      <c r="A44" s="32"/>
      <c r="B44" s="36"/>
      <c r="C44" s="84"/>
      <c r="D44" s="84"/>
      <c r="E44" s="84"/>
      <c r="F44" s="63"/>
      <c r="G44" s="77"/>
      <c r="H44" s="82"/>
      <c r="I44" s="34"/>
      <c r="J44" s="34"/>
      <c r="K44" s="34"/>
      <c r="L44" s="34"/>
      <c r="M44" s="34"/>
      <c r="N44" s="34"/>
      <c r="O44" s="34"/>
      <c r="P44" s="34"/>
      <c r="Q44" s="34"/>
      <c r="R44" s="34"/>
      <c r="S44" s="34"/>
      <c r="T44" s="34"/>
      <c r="U44" s="34"/>
    </row>
    <row r="45" spans="1:21" ht="12.75" customHeight="1">
      <c r="A45" s="32"/>
      <c r="B45" s="36"/>
      <c r="C45" s="84"/>
      <c r="D45" s="84"/>
      <c r="E45" s="84"/>
      <c r="F45" s="63"/>
      <c r="G45" s="77"/>
      <c r="H45" s="82"/>
      <c r="I45" s="34"/>
      <c r="J45" s="34"/>
      <c r="K45" s="34"/>
      <c r="L45" s="34"/>
      <c r="M45" s="34"/>
      <c r="N45" s="34"/>
      <c r="O45" s="34"/>
      <c r="P45" s="34"/>
      <c r="Q45" s="34"/>
      <c r="R45" s="34"/>
      <c r="S45" s="34"/>
      <c r="T45" s="34"/>
      <c r="U45" s="34"/>
    </row>
    <row r="46" spans="1:21" ht="12.75" customHeight="1">
      <c r="A46" s="32"/>
      <c r="B46" s="36"/>
      <c r="C46" s="84"/>
      <c r="D46" s="84"/>
      <c r="E46" s="84"/>
      <c r="F46" s="63"/>
      <c r="G46" s="77"/>
      <c r="H46" s="82"/>
      <c r="I46" s="34"/>
      <c r="J46" s="34"/>
      <c r="K46" s="34"/>
      <c r="L46" s="34"/>
      <c r="M46" s="34"/>
      <c r="N46" s="34"/>
      <c r="O46" s="34"/>
      <c r="P46" s="34"/>
      <c r="Q46" s="34"/>
      <c r="R46" s="34"/>
      <c r="S46" s="34"/>
      <c r="T46" s="34"/>
      <c r="U46" s="34"/>
    </row>
    <row r="47" spans="1:21" ht="12.75" customHeight="1">
      <c r="A47" s="32"/>
      <c r="B47" s="36"/>
      <c r="C47" s="84"/>
      <c r="D47" s="84"/>
      <c r="E47" s="84"/>
      <c r="F47" s="63"/>
      <c r="G47" s="77"/>
      <c r="H47" s="82"/>
      <c r="I47" s="34"/>
      <c r="J47" s="34"/>
      <c r="K47" s="34"/>
      <c r="L47" s="34"/>
      <c r="M47" s="34"/>
      <c r="N47" s="34"/>
      <c r="O47" s="34"/>
      <c r="P47" s="34"/>
      <c r="Q47" s="34"/>
      <c r="R47" s="34"/>
      <c r="S47" s="34"/>
      <c r="T47" s="34"/>
      <c r="U47" s="34"/>
    </row>
    <row r="48" spans="1:21" ht="12.75" customHeight="1">
      <c r="A48" s="29" t="s">
        <v>80</v>
      </c>
      <c r="B48" s="30"/>
      <c r="C48" s="99"/>
      <c r="D48" s="99"/>
      <c r="E48" s="99"/>
      <c r="F48" s="63"/>
      <c r="G48" s="76"/>
      <c r="H48" s="81"/>
      <c r="I48" s="34"/>
      <c r="J48" s="34"/>
      <c r="K48" s="34"/>
      <c r="L48" s="34"/>
      <c r="M48" s="34"/>
      <c r="N48" s="34"/>
      <c r="O48" s="34"/>
      <c r="P48" s="34"/>
      <c r="Q48" s="34"/>
      <c r="R48" s="34"/>
      <c r="S48" s="34"/>
      <c r="T48" s="34"/>
      <c r="U48" s="34"/>
    </row>
    <row r="49" spans="1:21" ht="12.75" customHeight="1">
      <c r="A49" s="32" t="s">
        <v>75</v>
      </c>
      <c r="B49" s="36" t="s">
        <v>3</v>
      </c>
      <c r="C49" s="84"/>
      <c r="D49" s="84"/>
      <c r="E49" s="84"/>
      <c r="F49" s="63"/>
      <c r="G49" s="77"/>
      <c r="H49" s="82"/>
      <c r="I49" s="34"/>
      <c r="J49" s="34"/>
      <c r="K49" s="34"/>
      <c r="L49" s="34"/>
      <c r="M49" s="34"/>
      <c r="N49" s="34"/>
      <c r="O49" s="34"/>
      <c r="P49" s="34"/>
      <c r="Q49" s="34"/>
      <c r="R49" s="34"/>
      <c r="S49" s="34"/>
      <c r="T49" s="34"/>
      <c r="U49" s="34"/>
    </row>
    <row r="50" spans="1:21" ht="12.75" customHeight="1">
      <c r="A50" s="32" t="s">
        <v>50</v>
      </c>
      <c r="B50" s="36" t="s">
        <v>2</v>
      </c>
      <c r="C50" s="84"/>
      <c r="D50" s="84"/>
      <c r="E50" s="84"/>
      <c r="F50" s="63"/>
      <c r="G50" s="77"/>
      <c r="H50" s="82"/>
      <c r="I50" s="34"/>
      <c r="J50" s="34"/>
      <c r="K50" s="34"/>
      <c r="L50" s="34"/>
      <c r="M50" s="34"/>
      <c r="N50" s="34"/>
      <c r="O50" s="34"/>
      <c r="P50" s="34"/>
      <c r="Q50" s="34"/>
      <c r="R50" s="34"/>
      <c r="S50" s="34"/>
      <c r="T50" s="34"/>
      <c r="U50" s="34"/>
    </row>
    <row r="51" spans="1:21" ht="12.75" customHeight="1">
      <c r="A51" s="32" t="s">
        <v>76</v>
      </c>
      <c r="B51" s="36" t="s">
        <v>2</v>
      </c>
      <c r="C51" s="84"/>
      <c r="D51" s="84"/>
      <c r="E51" s="84"/>
      <c r="F51" s="63"/>
      <c r="G51" s="77"/>
      <c r="H51" s="82"/>
      <c r="I51" s="34"/>
      <c r="J51" s="34"/>
      <c r="K51" s="34"/>
      <c r="L51" s="34"/>
      <c r="M51" s="34"/>
      <c r="N51" s="34"/>
      <c r="O51" s="34"/>
      <c r="P51" s="34"/>
      <c r="Q51" s="34"/>
      <c r="R51" s="34"/>
      <c r="S51" s="34"/>
      <c r="T51" s="34"/>
      <c r="U51" s="34"/>
    </row>
    <row r="52" spans="1:21" ht="12.75" customHeight="1">
      <c r="A52" s="32" t="s">
        <v>77</v>
      </c>
      <c r="B52" s="36" t="s">
        <v>2</v>
      </c>
      <c r="C52" s="84"/>
      <c r="D52" s="84"/>
      <c r="E52" s="84"/>
      <c r="F52" s="63"/>
      <c r="G52" s="77"/>
      <c r="H52" s="82"/>
      <c r="I52" s="34"/>
      <c r="J52" s="34"/>
      <c r="K52" s="34"/>
      <c r="L52" s="34"/>
      <c r="M52" s="34"/>
      <c r="N52" s="34"/>
      <c r="O52" s="34"/>
      <c r="P52" s="34"/>
      <c r="Q52" s="34"/>
      <c r="R52" s="34"/>
      <c r="S52" s="34"/>
      <c r="T52" s="34"/>
      <c r="U52" s="34"/>
    </row>
    <row r="53" spans="1:21" ht="12.75" customHeight="1">
      <c r="A53" s="32" t="s">
        <v>78</v>
      </c>
      <c r="B53" s="36" t="s">
        <v>2</v>
      </c>
      <c r="C53" s="84"/>
      <c r="D53" s="84"/>
      <c r="E53" s="84"/>
      <c r="F53" s="63"/>
      <c r="G53" s="75"/>
      <c r="H53" s="80"/>
      <c r="I53" s="34"/>
      <c r="J53" s="34"/>
      <c r="K53" s="34"/>
      <c r="L53" s="34"/>
      <c r="M53" s="34"/>
      <c r="N53" s="34"/>
      <c r="O53" s="34"/>
      <c r="P53" s="34"/>
      <c r="Q53" s="34"/>
      <c r="R53" s="34"/>
      <c r="S53" s="34"/>
      <c r="T53" s="34"/>
      <c r="U53" s="34"/>
    </row>
    <row r="54" spans="1:21" ht="12.75" customHeight="1">
      <c r="A54" s="32" t="s">
        <v>79</v>
      </c>
      <c r="B54" s="36" t="s">
        <v>2</v>
      </c>
      <c r="C54" s="84"/>
      <c r="D54" s="84"/>
      <c r="E54" s="84"/>
      <c r="F54" s="63"/>
      <c r="G54" s="75"/>
      <c r="H54" s="82"/>
      <c r="I54" s="34"/>
      <c r="J54" s="34"/>
      <c r="K54" s="34"/>
      <c r="L54" s="34"/>
      <c r="M54" s="34"/>
      <c r="N54" s="34"/>
      <c r="O54" s="34"/>
      <c r="P54" s="34"/>
      <c r="Q54" s="34"/>
      <c r="R54" s="34"/>
      <c r="S54" s="34"/>
      <c r="T54" s="34"/>
      <c r="U54" s="34"/>
    </row>
    <row r="55" spans="1:21" ht="12.75" customHeight="1">
      <c r="A55" s="32" t="s">
        <v>58</v>
      </c>
      <c r="B55" s="36"/>
      <c r="C55" s="84"/>
      <c r="D55" s="84"/>
      <c r="E55" s="84"/>
      <c r="F55" s="63"/>
      <c r="G55" s="75"/>
      <c r="H55" s="82"/>
      <c r="I55" s="34"/>
      <c r="J55" s="34"/>
      <c r="K55" s="34"/>
      <c r="L55" s="34"/>
      <c r="M55" s="34"/>
      <c r="N55" s="34"/>
      <c r="O55" s="34"/>
      <c r="P55" s="34"/>
      <c r="Q55" s="34"/>
      <c r="R55" s="34"/>
      <c r="S55" s="34"/>
      <c r="T55" s="34"/>
      <c r="U55" s="34"/>
    </row>
    <row r="56" spans="1:21" ht="12.75" customHeight="1">
      <c r="A56" s="32" t="s">
        <v>71</v>
      </c>
      <c r="B56" s="36"/>
      <c r="C56" s="84"/>
      <c r="D56" s="84"/>
      <c r="E56" s="84"/>
      <c r="F56" s="63"/>
      <c r="G56" s="75"/>
      <c r="H56" s="82"/>
      <c r="I56" s="34"/>
      <c r="J56" s="34"/>
      <c r="K56" s="34"/>
      <c r="L56" s="34"/>
      <c r="M56" s="34"/>
      <c r="N56" s="34"/>
      <c r="O56" s="34"/>
      <c r="P56" s="34"/>
      <c r="Q56" s="34"/>
      <c r="R56" s="34"/>
      <c r="S56" s="34"/>
      <c r="T56" s="34"/>
      <c r="U56" s="34"/>
    </row>
    <row r="57" spans="1:21" ht="12.75" customHeight="1">
      <c r="A57" s="32"/>
      <c r="B57" s="36"/>
      <c r="C57" s="84"/>
      <c r="D57" s="84"/>
      <c r="E57" s="84"/>
      <c r="F57" s="63"/>
      <c r="G57" s="75"/>
      <c r="H57" s="82"/>
      <c r="I57" s="34"/>
      <c r="J57" s="34"/>
      <c r="K57" s="34"/>
      <c r="L57" s="34"/>
      <c r="M57" s="34"/>
      <c r="N57" s="34"/>
      <c r="O57" s="34"/>
      <c r="P57" s="34"/>
      <c r="Q57" s="34"/>
      <c r="R57" s="34"/>
      <c r="S57" s="34"/>
      <c r="T57" s="34"/>
      <c r="U57" s="34"/>
    </row>
    <row r="58" spans="1:21" ht="12.75" customHeight="1">
      <c r="A58" s="29" t="s">
        <v>64</v>
      </c>
      <c r="B58" s="30"/>
      <c r="C58" s="99"/>
      <c r="D58" s="99"/>
      <c r="E58" s="99"/>
      <c r="F58" s="63"/>
      <c r="G58" s="208"/>
      <c r="H58" s="81"/>
      <c r="I58" s="34"/>
      <c r="J58" s="34"/>
      <c r="K58" s="34"/>
      <c r="L58" s="34"/>
      <c r="M58" s="34"/>
      <c r="N58" s="34"/>
      <c r="O58" s="34"/>
      <c r="P58" s="34"/>
      <c r="Q58" s="34"/>
      <c r="R58" s="34"/>
      <c r="S58" s="34"/>
      <c r="T58" s="34"/>
      <c r="U58" s="34"/>
    </row>
    <row r="59" spans="1:21" ht="12.75" customHeight="1">
      <c r="A59" s="32" t="s">
        <v>65</v>
      </c>
      <c r="B59" s="36" t="s">
        <v>3</v>
      </c>
      <c r="C59" s="84">
        <v>63057</v>
      </c>
      <c r="D59" s="84"/>
      <c r="E59" s="84"/>
      <c r="F59" s="63"/>
      <c r="G59" s="75">
        <v>4256830.7699999996</v>
      </c>
      <c r="H59" s="80">
        <v>0.10798168123349026</v>
      </c>
      <c r="I59" s="34"/>
      <c r="J59" s="34"/>
      <c r="K59" s="34"/>
      <c r="L59" s="34"/>
      <c r="M59" s="34"/>
      <c r="N59" s="34"/>
      <c r="O59" s="34"/>
      <c r="P59" s="34"/>
      <c r="Q59" s="34"/>
      <c r="R59" s="34"/>
      <c r="S59" s="34"/>
      <c r="T59" s="34"/>
      <c r="U59" s="34"/>
    </row>
    <row r="60" spans="1:21" ht="12.75" customHeight="1">
      <c r="A60" s="32" t="s">
        <v>66</v>
      </c>
      <c r="B60" s="36" t="s">
        <v>3</v>
      </c>
      <c r="C60" s="84">
        <v>35187</v>
      </c>
      <c r="D60" s="84"/>
      <c r="E60" s="84"/>
      <c r="F60" s="63"/>
      <c r="G60" s="75">
        <v>527848</v>
      </c>
      <c r="H60" s="80">
        <v>1.3389753446960584E-2</v>
      </c>
      <c r="I60" s="34"/>
      <c r="J60" s="34"/>
      <c r="K60" s="34"/>
      <c r="L60" s="34"/>
      <c r="M60" s="34"/>
      <c r="N60" s="34"/>
      <c r="O60" s="34"/>
      <c r="P60" s="34"/>
      <c r="Q60" s="34"/>
      <c r="R60" s="34"/>
      <c r="S60" s="34"/>
      <c r="T60" s="34"/>
      <c r="U60" s="34"/>
    </row>
    <row r="61" spans="1:21" ht="12.75" customHeight="1">
      <c r="A61" s="32" t="s">
        <v>67</v>
      </c>
      <c r="B61" s="36" t="s">
        <v>33</v>
      </c>
      <c r="C61" s="84"/>
      <c r="D61" s="84"/>
      <c r="E61" s="84"/>
      <c r="F61" s="63"/>
      <c r="G61" s="77"/>
      <c r="H61" s="82"/>
      <c r="I61" s="34"/>
      <c r="J61" s="34"/>
      <c r="K61" s="34"/>
      <c r="L61" s="34"/>
      <c r="M61" s="34"/>
      <c r="N61" s="34"/>
      <c r="O61" s="34"/>
      <c r="P61" s="34"/>
      <c r="Q61" s="34"/>
      <c r="R61" s="34"/>
      <c r="S61" s="34"/>
      <c r="T61" s="34"/>
      <c r="U61" s="34"/>
    </row>
    <row r="62" spans="1:21" ht="12.75" customHeight="1">
      <c r="A62" s="32"/>
      <c r="B62" s="39"/>
      <c r="C62" s="84"/>
      <c r="D62" s="84"/>
      <c r="E62" s="84"/>
      <c r="F62" s="65"/>
      <c r="G62" s="77"/>
      <c r="H62" s="82"/>
      <c r="I62" s="34"/>
      <c r="J62" s="34"/>
      <c r="K62" s="34"/>
      <c r="L62" s="34"/>
      <c r="M62" s="34"/>
      <c r="N62" s="34"/>
      <c r="O62" s="34"/>
      <c r="P62" s="34"/>
      <c r="Q62" s="34"/>
      <c r="R62" s="34"/>
      <c r="S62" s="34"/>
      <c r="T62" s="34"/>
      <c r="U62" s="34"/>
    </row>
    <row r="63" spans="1:21" ht="12.75" customHeight="1">
      <c r="A63" s="29"/>
      <c r="B63" s="30"/>
      <c r="C63" s="99"/>
      <c r="D63" s="99"/>
      <c r="E63" s="99"/>
      <c r="F63" s="63"/>
      <c r="G63" s="79"/>
      <c r="H63" s="81"/>
      <c r="I63" s="34"/>
      <c r="J63" s="34"/>
      <c r="K63" s="34"/>
      <c r="L63" s="34"/>
      <c r="M63" s="34"/>
      <c r="N63" s="34"/>
      <c r="O63" s="34"/>
      <c r="P63" s="34"/>
      <c r="Q63" s="34"/>
      <c r="R63" s="34"/>
      <c r="S63" s="34"/>
      <c r="T63" s="34"/>
      <c r="U63" s="34"/>
    </row>
    <row r="64" spans="1:21" s="43" customFormat="1" ht="12.75" customHeight="1">
      <c r="A64" s="40" t="s">
        <v>7</v>
      </c>
      <c r="B64" s="41"/>
      <c r="C64" s="85"/>
      <c r="D64" s="86">
        <v>23510096.859999999</v>
      </c>
      <c r="E64" s="86">
        <v>6493.0433300000004</v>
      </c>
      <c r="F64" s="66">
        <v>0</v>
      </c>
      <c r="G64" s="78">
        <v>39421786.375</v>
      </c>
      <c r="H64" s="83"/>
      <c r="I64" s="42"/>
      <c r="J64" s="42"/>
      <c r="K64" s="42"/>
      <c r="L64" s="42"/>
      <c r="M64" s="42"/>
      <c r="N64" s="42"/>
      <c r="O64" s="42"/>
    </row>
    <row r="65" spans="1:21" ht="9.75" customHeight="1">
      <c r="A65" s="44"/>
      <c r="B65" s="45"/>
      <c r="C65" s="87"/>
      <c r="D65" s="88"/>
      <c r="E65" s="89"/>
      <c r="F65" s="67"/>
      <c r="G65" s="67"/>
      <c r="H65" s="68"/>
      <c r="I65" s="34"/>
      <c r="J65" s="34"/>
      <c r="K65" s="34"/>
      <c r="L65" s="34"/>
      <c r="M65" s="34"/>
      <c r="N65" s="34"/>
      <c r="O65" s="34"/>
      <c r="P65" s="34"/>
      <c r="Q65" s="34"/>
      <c r="R65" s="34"/>
      <c r="S65" s="34"/>
      <c r="T65" s="34"/>
      <c r="U65" s="34"/>
    </row>
    <row r="66" spans="1:21" ht="15.75" customHeight="1" thickBot="1">
      <c r="A66" s="48" t="s">
        <v>147</v>
      </c>
      <c r="B66" s="49" t="s">
        <v>3</v>
      </c>
      <c r="C66" s="90">
        <v>430</v>
      </c>
      <c r="D66" s="88"/>
      <c r="E66" s="89"/>
      <c r="F66" s="67"/>
      <c r="G66" s="67"/>
      <c r="H66" s="68"/>
      <c r="I66" s="34"/>
      <c r="J66" s="34"/>
      <c r="K66" s="34"/>
      <c r="L66" s="34"/>
      <c r="M66" s="34"/>
      <c r="N66" s="34"/>
      <c r="O66" s="34"/>
      <c r="P66" s="34"/>
      <c r="Q66" s="34"/>
      <c r="R66" s="34"/>
      <c r="S66" s="34"/>
      <c r="T66" s="34"/>
      <c r="U66" s="34"/>
    </row>
    <row r="67" spans="1:21" ht="9.75" customHeight="1" thickBot="1">
      <c r="A67" s="50"/>
      <c r="B67" s="51"/>
      <c r="C67" s="91"/>
      <c r="D67" s="92"/>
      <c r="E67" s="93"/>
      <c r="F67" s="69"/>
      <c r="G67" s="69"/>
      <c r="H67" s="69"/>
      <c r="I67" s="34"/>
      <c r="J67" s="34"/>
      <c r="K67" s="34"/>
      <c r="L67" s="34"/>
      <c r="M67" s="34"/>
      <c r="N67" s="34"/>
      <c r="O67" s="34"/>
      <c r="P67" s="34"/>
      <c r="Q67" s="34"/>
      <c r="R67" s="34"/>
      <c r="S67" s="34"/>
      <c r="T67" s="34"/>
      <c r="U67" s="34"/>
    </row>
    <row r="68" spans="1:21" ht="12.75" customHeight="1">
      <c r="A68" s="52" t="s">
        <v>16</v>
      </c>
      <c r="B68" s="53"/>
      <c r="C68" s="94"/>
      <c r="D68" s="92"/>
      <c r="E68" s="93"/>
      <c r="F68" s="69"/>
      <c r="G68" s="69"/>
      <c r="H68" s="92"/>
      <c r="I68" s="34"/>
      <c r="J68" s="34"/>
      <c r="K68" s="34"/>
      <c r="L68" s="34"/>
      <c r="M68" s="34"/>
      <c r="N68" s="34"/>
      <c r="O68" s="34"/>
      <c r="P68" s="34"/>
      <c r="Q68" s="34"/>
      <c r="R68" s="34"/>
      <c r="S68" s="34"/>
      <c r="T68" s="34"/>
      <c r="U68" s="34"/>
    </row>
    <row r="69" spans="1:21">
      <c r="A69" s="32" t="s">
        <v>81</v>
      </c>
      <c r="B69" s="39" t="s">
        <v>3</v>
      </c>
      <c r="C69" s="249">
        <v>44678</v>
      </c>
      <c r="D69" s="92"/>
      <c r="E69" s="93"/>
      <c r="F69" s="69"/>
      <c r="G69" s="69"/>
      <c r="H69" s="69"/>
      <c r="I69" s="34"/>
      <c r="J69" s="34"/>
      <c r="K69" s="34"/>
      <c r="L69" s="34"/>
      <c r="M69" s="34"/>
      <c r="N69" s="34"/>
      <c r="O69" s="34"/>
      <c r="P69" s="34"/>
      <c r="Q69" s="34"/>
      <c r="R69" s="34"/>
      <c r="S69" s="34"/>
      <c r="T69" s="34"/>
      <c r="U69" s="34"/>
    </row>
    <row r="70" spans="1:21" ht="12" customHeight="1">
      <c r="A70" s="32" t="s">
        <v>82</v>
      </c>
      <c r="B70" s="39" t="s">
        <v>3</v>
      </c>
      <c r="C70" s="249">
        <v>10907</v>
      </c>
      <c r="D70" s="92"/>
      <c r="E70" s="93"/>
      <c r="F70" s="69"/>
      <c r="G70" s="69"/>
      <c r="H70" s="69"/>
      <c r="I70" s="34"/>
      <c r="J70" s="34"/>
      <c r="K70" s="34"/>
      <c r="L70" s="34"/>
      <c r="M70" s="34"/>
      <c r="N70" s="34"/>
      <c r="O70" s="34"/>
      <c r="P70" s="34"/>
      <c r="Q70" s="34"/>
      <c r="R70" s="34"/>
      <c r="S70" s="34"/>
      <c r="T70" s="34"/>
      <c r="U70" s="34"/>
    </row>
    <row r="71" spans="1:21">
      <c r="A71" s="32" t="s">
        <v>39</v>
      </c>
      <c r="B71" s="39" t="s">
        <v>3</v>
      </c>
      <c r="C71" s="249">
        <v>6249</v>
      </c>
      <c r="D71" s="95"/>
      <c r="E71" s="96"/>
      <c r="F71" s="70"/>
      <c r="G71" s="70"/>
      <c r="H71" s="71"/>
      <c r="I71" s="3"/>
      <c r="K71" s="4"/>
      <c r="L71" s="4"/>
      <c r="M71" s="4"/>
    </row>
    <row r="72" spans="1:21" s="43" customFormat="1" ht="12.75" customHeight="1">
      <c r="A72" s="40" t="s">
        <v>6</v>
      </c>
      <c r="B72" s="17" t="s">
        <v>3</v>
      </c>
      <c r="C72" s="250">
        <f>SUM(C69:C71)</f>
        <v>61834</v>
      </c>
      <c r="D72" s="97"/>
      <c r="E72" s="98"/>
      <c r="F72" s="72"/>
      <c r="G72" s="72"/>
      <c r="H72" s="73"/>
      <c r="I72" s="56"/>
      <c r="J72" s="42"/>
      <c r="K72" s="57"/>
      <c r="L72" s="57"/>
      <c r="M72" s="57"/>
      <c r="N72" s="42"/>
      <c r="O72" s="42"/>
      <c r="P72" s="42"/>
      <c r="Q72" s="42"/>
      <c r="R72" s="42"/>
    </row>
    <row r="73" spans="1:21" s="43" customFormat="1" ht="15.75" customHeight="1">
      <c r="A73" s="40" t="s">
        <v>141</v>
      </c>
      <c r="B73" s="17" t="s">
        <v>3</v>
      </c>
      <c r="C73" s="86">
        <v>83445</v>
      </c>
      <c r="D73" s="97"/>
      <c r="E73" s="98"/>
      <c r="F73" s="72"/>
      <c r="G73" s="72"/>
      <c r="H73" s="73"/>
      <c r="I73" s="56"/>
      <c r="J73" s="42"/>
      <c r="K73" s="57"/>
      <c r="L73" s="57"/>
      <c r="M73" s="57"/>
      <c r="N73" s="42"/>
      <c r="O73" s="42"/>
      <c r="P73" s="42"/>
      <c r="Q73" s="42"/>
      <c r="R73" s="42"/>
    </row>
    <row r="74" spans="1:21" s="43" customFormat="1" ht="12.75" customHeight="1">
      <c r="A74" s="58" t="s">
        <v>144</v>
      </c>
      <c r="B74" s="59" t="s">
        <v>94</v>
      </c>
      <c r="C74" s="199">
        <f>C72/C73</f>
        <v>0.74101503984660555</v>
      </c>
      <c r="D74" s="97"/>
      <c r="E74" s="98"/>
      <c r="F74" s="72"/>
      <c r="G74" s="72"/>
      <c r="H74" s="73"/>
      <c r="I74" s="56"/>
      <c r="J74" s="42"/>
      <c r="K74" s="57"/>
      <c r="L74" s="57"/>
      <c r="M74" s="57"/>
      <c r="N74" s="42"/>
      <c r="O74" s="42"/>
      <c r="P74" s="42"/>
      <c r="Q74" s="42"/>
      <c r="R74" s="42"/>
    </row>
    <row r="75" spans="1:21" ht="9.75" customHeight="1">
      <c r="A75" s="60"/>
      <c r="B75" s="45"/>
      <c r="C75" s="99"/>
      <c r="D75" s="88"/>
      <c r="E75" s="89"/>
      <c r="F75" s="74"/>
      <c r="G75" s="74"/>
      <c r="H75" s="68"/>
      <c r="I75" s="3"/>
      <c r="K75" s="4"/>
      <c r="L75" s="4"/>
      <c r="M75" s="4"/>
    </row>
    <row r="76" spans="1:21" ht="15.75" customHeight="1">
      <c r="A76" s="32" t="s">
        <v>41</v>
      </c>
      <c r="B76" s="39" t="s">
        <v>3</v>
      </c>
      <c r="C76" s="100">
        <v>3777</v>
      </c>
      <c r="D76" s="101"/>
      <c r="E76" s="102"/>
      <c r="F76" s="3"/>
      <c r="G76" s="3"/>
      <c r="H76" s="47"/>
      <c r="I76" s="3"/>
      <c r="J76" s="6"/>
      <c r="K76" s="3"/>
      <c r="L76" s="3"/>
      <c r="M76" s="3"/>
      <c r="N76" s="6"/>
      <c r="O76" s="6"/>
      <c r="P76" s="6"/>
      <c r="Q76" s="6"/>
      <c r="R76" s="6"/>
    </row>
    <row r="78" spans="1:21" ht="32.25" customHeight="1">
      <c r="A78" s="262" t="s">
        <v>139</v>
      </c>
      <c r="B78" s="263"/>
      <c r="C78" s="263"/>
      <c r="D78" s="263"/>
      <c r="E78" s="263"/>
      <c r="F78" s="263"/>
      <c r="G78" s="263"/>
      <c r="H78" s="263"/>
    </row>
    <row r="79" spans="1:21" ht="15.75" customHeight="1">
      <c r="A79" s="266" t="s">
        <v>140</v>
      </c>
      <c r="B79" s="266"/>
      <c r="C79" s="266"/>
      <c r="D79" s="266"/>
      <c r="E79" s="266"/>
      <c r="F79" s="266"/>
      <c r="G79" s="266"/>
      <c r="H79" s="266"/>
      <c r="M79" s="6"/>
      <c r="N79" s="6"/>
      <c r="O79" s="6"/>
      <c r="P79" s="6"/>
      <c r="Q79" s="6"/>
      <c r="R79" s="6"/>
    </row>
    <row r="80" spans="1:21" ht="15.75" customHeight="1">
      <c r="A80" s="266" t="s">
        <v>148</v>
      </c>
      <c r="B80" s="266"/>
      <c r="C80" s="266"/>
      <c r="D80" s="266"/>
      <c r="E80" s="266"/>
      <c r="F80" s="266"/>
      <c r="G80" s="266"/>
      <c r="H80" s="266"/>
      <c r="M80" s="6"/>
      <c r="N80" s="6"/>
      <c r="O80" s="6"/>
      <c r="P80" s="6"/>
      <c r="Q80" s="6"/>
      <c r="R80" s="6"/>
    </row>
    <row r="81" spans="1:18" ht="15.75" customHeight="1">
      <c r="A81" s="266" t="s">
        <v>138</v>
      </c>
      <c r="B81" s="266"/>
      <c r="C81" s="266"/>
      <c r="D81" s="266"/>
      <c r="E81" s="266"/>
      <c r="F81" s="266"/>
      <c r="G81" s="266"/>
      <c r="H81" s="266"/>
      <c r="M81" s="6"/>
      <c r="N81" s="6"/>
      <c r="O81" s="6"/>
      <c r="P81" s="6"/>
      <c r="Q81" s="6"/>
      <c r="R81" s="6"/>
    </row>
    <row r="82" spans="1:18" ht="45" customHeight="1">
      <c r="A82" s="264" t="s">
        <v>149</v>
      </c>
      <c r="B82" s="265"/>
      <c r="C82" s="265"/>
      <c r="D82" s="265"/>
      <c r="E82" s="265"/>
      <c r="F82" s="265"/>
      <c r="G82" s="265"/>
      <c r="H82" s="265"/>
      <c r="M82" s="6"/>
      <c r="N82" s="6"/>
      <c r="O82" s="6"/>
      <c r="P82" s="6"/>
      <c r="Q82" s="6"/>
      <c r="R82" s="6"/>
    </row>
    <row r="83" spans="1:18">
      <c r="A83" s="47"/>
      <c r="B83" s="3"/>
      <c r="C83" s="3"/>
      <c r="D83" s="3"/>
      <c r="F83" s="4"/>
      <c r="G83" s="4"/>
      <c r="H83" s="4"/>
      <c r="M83" s="6"/>
      <c r="N83" s="6"/>
      <c r="O83" s="6"/>
      <c r="P83" s="6"/>
      <c r="Q83" s="6"/>
      <c r="R83" s="6"/>
    </row>
    <row r="84" spans="1:18">
      <c r="A84" s="62"/>
      <c r="B84" s="3"/>
      <c r="C84" s="3"/>
      <c r="D84" s="3"/>
      <c r="E84" s="46"/>
      <c r="F84" s="3"/>
      <c r="G84" s="3"/>
      <c r="H84" s="47"/>
      <c r="I84" s="3"/>
      <c r="K84" s="4"/>
      <c r="L84" s="4"/>
      <c r="M84" s="4"/>
    </row>
    <row r="85" spans="1:18">
      <c r="A85" s="62"/>
      <c r="B85" s="3"/>
      <c r="C85" s="3"/>
      <c r="D85" s="3"/>
      <c r="E85" s="46"/>
      <c r="F85" s="3"/>
      <c r="G85" s="3"/>
      <c r="H85" s="47"/>
      <c r="I85" s="3"/>
      <c r="K85" s="4"/>
      <c r="L85" s="4"/>
      <c r="M85" s="4"/>
    </row>
    <row r="86" spans="1:18">
      <c r="A86" s="62"/>
      <c r="B86" s="3"/>
      <c r="C86" s="3"/>
      <c r="D86" s="3"/>
      <c r="E86" s="46"/>
      <c r="F86" s="3"/>
      <c r="G86" s="3"/>
      <c r="H86" s="47"/>
      <c r="I86" s="3"/>
      <c r="K86" s="4"/>
      <c r="L86" s="4"/>
      <c r="M86" s="4"/>
    </row>
    <row r="87" spans="1:18">
      <c r="A87" s="62"/>
      <c r="B87" s="3"/>
      <c r="C87" s="3"/>
      <c r="D87" s="3"/>
      <c r="E87" s="46"/>
      <c r="F87" s="3"/>
      <c r="G87" s="3"/>
      <c r="H87" s="47"/>
      <c r="I87" s="3"/>
      <c r="K87" s="4"/>
      <c r="L87" s="4"/>
      <c r="M87" s="4"/>
    </row>
    <row r="88" spans="1:18">
      <c r="A88" s="62"/>
      <c r="B88" s="3"/>
      <c r="C88" s="3"/>
      <c r="D88" s="3"/>
      <c r="E88" s="46"/>
      <c r="F88" s="3"/>
      <c r="G88" s="3"/>
      <c r="H88" s="47"/>
      <c r="I88" s="3"/>
      <c r="K88" s="4"/>
      <c r="L88" s="4"/>
      <c r="M88" s="4"/>
    </row>
    <row r="89" spans="1:18">
      <c r="A89" s="62"/>
      <c r="B89" s="3"/>
      <c r="C89" s="3"/>
      <c r="D89" s="3"/>
      <c r="E89" s="46"/>
      <c r="F89" s="3"/>
      <c r="G89" s="3"/>
      <c r="H89" s="47"/>
      <c r="I89" s="3"/>
      <c r="K89" s="4"/>
      <c r="L89" s="4"/>
      <c r="M89" s="4"/>
    </row>
    <row r="90" spans="1:18">
      <c r="A90" s="62"/>
      <c r="B90" s="3"/>
      <c r="C90" s="3"/>
      <c r="D90" s="3"/>
      <c r="E90" s="46"/>
      <c r="F90" s="3"/>
      <c r="G90" s="3"/>
      <c r="H90" s="47"/>
      <c r="I90" s="3"/>
      <c r="K90" s="4"/>
      <c r="L90" s="4"/>
      <c r="M90" s="4"/>
    </row>
    <row r="91" spans="1:18">
      <c r="A91" s="62"/>
      <c r="B91" s="3"/>
      <c r="C91" s="3"/>
      <c r="D91" s="3"/>
      <c r="E91" s="46"/>
      <c r="F91" s="3"/>
      <c r="G91" s="3"/>
      <c r="H91" s="47"/>
      <c r="I91" s="3"/>
      <c r="K91" s="4"/>
      <c r="L91" s="4"/>
      <c r="M91" s="4"/>
    </row>
    <row r="92" spans="1:18">
      <c r="A92" s="62"/>
      <c r="B92" s="3"/>
      <c r="C92" s="3"/>
      <c r="D92" s="3"/>
      <c r="E92" s="46"/>
      <c r="F92" s="3"/>
      <c r="G92" s="3"/>
      <c r="H92" s="47"/>
      <c r="I92" s="3"/>
      <c r="K92" s="4"/>
      <c r="L92" s="4"/>
      <c r="M92" s="4"/>
    </row>
    <row r="93" spans="1:18">
      <c r="A93" s="62"/>
      <c r="B93" s="3"/>
      <c r="C93" s="3"/>
      <c r="D93" s="3"/>
      <c r="E93" s="46"/>
      <c r="F93" s="3"/>
      <c r="G93" s="3"/>
      <c r="H93" s="47"/>
      <c r="I93" s="3"/>
      <c r="K93" s="4"/>
      <c r="L93" s="4"/>
      <c r="M93" s="4"/>
    </row>
    <row r="94" spans="1:18">
      <c r="A94" s="62"/>
      <c r="B94" s="3"/>
      <c r="C94" s="3"/>
      <c r="D94" s="3"/>
      <c r="E94" s="46"/>
      <c r="F94" s="3"/>
      <c r="G94" s="3"/>
      <c r="H94" s="47"/>
      <c r="I94" s="3"/>
      <c r="K94" s="4"/>
      <c r="L94" s="4"/>
      <c r="M94" s="4"/>
    </row>
    <row r="95" spans="1:18">
      <c r="A95" s="62"/>
      <c r="B95" s="3"/>
      <c r="C95" s="3"/>
      <c r="D95" s="3"/>
      <c r="E95" s="46"/>
      <c r="F95" s="3"/>
      <c r="G95" s="3"/>
      <c r="H95" s="47"/>
      <c r="I95" s="3"/>
      <c r="K95" s="4"/>
      <c r="L95" s="4"/>
      <c r="M95" s="4"/>
    </row>
    <row r="96" spans="1:18">
      <c r="A96" s="62"/>
      <c r="B96" s="3"/>
      <c r="C96" s="3"/>
      <c r="D96" s="3"/>
      <c r="E96" s="46"/>
      <c r="F96" s="3"/>
      <c r="G96" s="3"/>
      <c r="H96" s="47"/>
      <c r="I96" s="3"/>
      <c r="K96" s="4"/>
      <c r="L96" s="4"/>
      <c r="M96" s="4"/>
    </row>
    <row r="97" spans="1:13">
      <c r="A97" s="62"/>
      <c r="B97" s="3"/>
      <c r="C97" s="3"/>
      <c r="D97" s="3"/>
      <c r="E97" s="46"/>
      <c r="F97" s="3"/>
      <c r="G97" s="3"/>
      <c r="H97" s="47"/>
      <c r="I97" s="3"/>
      <c r="K97" s="4"/>
      <c r="L97" s="4"/>
      <c r="M97" s="4"/>
    </row>
    <row r="98" spans="1:13">
      <c r="A98" s="62"/>
      <c r="B98" s="3"/>
      <c r="C98" s="3"/>
      <c r="D98" s="3"/>
      <c r="E98" s="46"/>
      <c r="F98" s="3"/>
      <c r="G98" s="3"/>
      <c r="H98" s="47"/>
      <c r="I98" s="3"/>
      <c r="K98" s="4"/>
      <c r="L98" s="4"/>
      <c r="M98" s="4"/>
    </row>
    <row r="99" spans="1:13">
      <c r="A99" s="62"/>
      <c r="B99" s="3"/>
      <c r="C99" s="3"/>
      <c r="D99" s="3"/>
      <c r="E99" s="46"/>
      <c r="F99" s="3"/>
      <c r="G99" s="3"/>
      <c r="H99" s="47"/>
      <c r="I99" s="3"/>
      <c r="K99" s="4"/>
      <c r="L99" s="4"/>
      <c r="M99" s="4"/>
    </row>
    <row r="100" spans="1:13">
      <c r="A100" s="62"/>
      <c r="B100" s="3"/>
      <c r="C100" s="3"/>
      <c r="D100" s="3"/>
      <c r="E100" s="46"/>
      <c r="F100" s="3"/>
      <c r="G100" s="3"/>
      <c r="H100" s="47"/>
      <c r="I100" s="3"/>
      <c r="K100" s="4"/>
      <c r="L100" s="4"/>
      <c r="M100" s="4"/>
    </row>
    <row r="101" spans="1:13">
      <c r="A101" s="62"/>
      <c r="B101" s="3"/>
      <c r="C101" s="3"/>
      <c r="D101" s="3"/>
      <c r="E101" s="46"/>
      <c r="F101" s="3"/>
      <c r="G101" s="3"/>
      <c r="H101" s="47"/>
      <c r="I101" s="3"/>
      <c r="K101" s="4"/>
      <c r="L101" s="4"/>
      <c r="M101" s="4"/>
    </row>
    <row r="102" spans="1:13">
      <c r="A102" s="62"/>
      <c r="B102" s="3"/>
      <c r="C102" s="3"/>
      <c r="D102" s="3"/>
      <c r="E102" s="46"/>
      <c r="F102" s="3"/>
      <c r="G102" s="3"/>
      <c r="H102" s="47"/>
      <c r="I102" s="3"/>
      <c r="K102" s="4"/>
      <c r="L102" s="4"/>
      <c r="M102" s="4"/>
    </row>
    <row r="103" spans="1:13">
      <c r="A103" s="62"/>
      <c r="B103" s="3"/>
      <c r="C103" s="3"/>
      <c r="D103" s="3"/>
      <c r="E103" s="46"/>
      <c r="F103" s="3"/>
      <c r="G103" s="3"/>
      <c r="H103" s="47"/>
      <c r="I103" s="3"/>
      <c r="K103" s="4"/>
      <c r="L103" s="4"/>
      <c r="M103" s="4"/>
    </row>
    <row r="104" spans="1:13">
      <c r="A104" s="62"/>
      <c r="B104" s="3"/>
      <c r="C104" s="3"/>
      <c r="D104" s="3"/>
      <c r="E104" s="46"/>
      <c r="F104" s="3"/>
      <c r="G104" s="3"/>
      <c r="H104" s="47"/>
      <c r="I104" s="3"/>
      <c r="K104" s="4"/>
      <c r="L104" s="4"/>
      <c r="M104" s="4"/>
    </row>
    <row r="105" spans="1:13">
      <c r="A105" s="62"/>
      <c r="B105" s="3"/>
      <c r="C105" s="3"/>
      <c r="D105" s="3"/>
      <c r="E105" s="46"/>
      <c r="F105" s="3"/>
      <c r="G105" s="3"/>
      <c r="H105" s="47"/>
      <c r="I105" s="3"/>
      <c r="K105" s="4"/>
      <c r="L105" s="4"/>
      <c r="M105" s="4"/>
    </row>
    <row r="106" spans="1:13">
      <c r="A106" s="62"/>
      <c r="B106" s="3"/>
      <c r="C106" s="3"/>
      <c r="D106" s="3"/>
      <c r="E106" s="46"/>
      <c r="F106" s="3"/>
      <c r="G106" s="3"/>
      <c r="H106" s="47"/>
      <c r="I106" s="3"/>
      <c r="K106" s="4"/>
      <c r="L106" s="4"/>
      <c r="M106" s="4"/>
    </row>
    <row r="107" spans="1:13">
      <c r="A107" s="62"/>
      <c r="B107" s="3"/>
      <c r="C107" s="3"/>
      <c r="D107" s="3"/>
      <c r="E107" s="46"/>
      <c r="F107" s="3"/>
      <c r="G107" s="3"/>
      <c r="H107" s="47"/>
      <c r="I107" s="3"/>
      <c r="K107" s="4"/>
      <c r="L107" s="4"/>
      <c r="M107" s="4"/>
    </row>
    <row r="108" spans="1:13">
      <c r="A108" s="62"/>
      <c r="B108" s="3"/>
      <c r="C108" s="3"/>
      <c r="D108" s="3"/>
      <c r="E108" s="46"/>
      <c r="F108" s="3"/>
      <c r="G108" s="3"/>
      <c r="H108" s="47"/>
      <c r="I108" s="3"/>
      <c r="K108" s="4"/>
      <c r="L108" s="4"/>
      <c r="M108" s="4"/>
    </row>
    <row r="109" spans="1:13">
      <c r="A109" s="62"/>
      <c r="B109" s="3"/>
      <c r="C109" s="3"/>
      <c r="D109" s="3"/>
      <c r="E109" s="46"/>
      <c r="F109" s="3"/>
      <c r="G109" s="3"/>
      <c r="H109" s="47"/>
      <c r="I109" s="3"/>
      <c r="K109" s="4"/>
      <c r="L109" s="4"/>
      <c r="M109" s="4"/>
    </row>
    <row r="110" spans="1:13">
      <c r="A110" s="62"/>
      <c r="B110" s="3"/>
      <c r="C110" s="3"/>
      <c r="D110" s="3"/>
      <c r="E110" s="46"/>
      <c r="F110" s="3"/>
      <c r="G110" s="3"/>
      <c r="H110" s="47"/>
      <c r="I110" s="3"/>
      <c r="K110" s="4"/>
      <c r="L110" s="4"/>
      <c r="M110" s="4"/>
    </row>
    <row r="111" spans="1:13">
      <c r="A111" s="62"/>
      <c r="B111" s="3"/>
      <c r="C111" s="3"/>
      <c r="D111" s="3"/>
      <c r="E111" s="46"/>
      <c r="F111" s="3"/>
      <c r="G111" s="3"/>
      <c r="H111" s="47"/>
      <c r="I111" s="3"/>
      <c r="K111" s="4"/>
      <c r="L111" s="4"/>
      <c r="M111" s="4"/>
    </row>
    <row r="112" spans="1:13">
      <c r="A112" s="62"/>
      <c r="B112" s="3"/>
      <c r="C112" s="3"/>
      <c r="D112" s="3"/>
      <c r="E112" s="46"/>
      <c r="F112" s="3"/>
      <c r="G112" s="3"/>
      <c r="H112" s="47"/>
      <c r="I112" s="3"/>
      <c r="K112" s="4"/>
      <c r="L112" s="4"/>
      <c r="M112" s="4"/>
    </row>
    <row r="113" spans="1:13">
      <c r="A113" s="62"/>
      <c r="B113" s="3"/>
      <c r="C113" s="3"/>
      <c r="D113" s="3"/>
      <c r="E113" s="46"/>
      <c r="F113" s="3"/>
      <c r="G113" s="3"/>
      <c r="H113" s="47"/>
      <c r="I113" s="3"/>
      <c r="K113" s="4"/>
      <c r="L113" s="4"/>
      <c r="M113" s="4"/>
    </row>
    <row r="114" spans="1:13">
      <c r="A114" s="62"/>
      <c r="B114" s="3"/>
      <c r="C114" s="3"/>
      <c r="D114" s="3"/>
      <c r="E114" s="46"/>
      <c r="F114" s="3"/>
      <c r="G114" s="3"/>
      <c r="H114" s="47"/>
      <c r="I114" s="3"/>
      <c r="K114" s="4"/>
      <c r="L114" s="4"/>
      <c r="M114" s="4"/>
    </row>
    <row r="115" spans="1:13">
      <c r="A115" s="25"/>
      <c r="B115" s="3"/>
      <c r="C115" s="3"/>
      <c r="D115" s="3"/>
      <c r="E115" s="46"/>
      <c r="F115" s="3"/>
      <c r="G115" s="3"/>
      <c r="H115" s="47"/>
      <c r="I115" s="3"/>
      <c r="K115" s="4"/>
      <c r="L115" s="4"/>
      <c r="M115" s="4"/>
    </row>
    <row r="116" spans="1:13">
      <c r="A116" s="62"/>
      <c r="B116" s="3"/>
      <c r="C116" s="3"/>
      <c r="D116" s="3"/>
      <c r="E116" s="46"/>
      <c r="F116" s="3"/>
      <c r="G116" s="3"/>
      <c r="H116" s="47"/>
      <c r="I116" s="3"/>
      <c r="K116" s="4"/>
      <c r="L116" s="4"/>
      <c r="M116" s="4"/>
    </row>
    <row r="117" spans="1:13">
      <c r="A117" s="62"/>
      <c r="B117" s="3"/>
      <c r="C117" s="3"/>
      <c r="D117" s="3"/>
      <c r="E117" s="46"/>
      <c r="F117" s="3"/>
      <c r="G117" s="3"/>
      <c r="H117" s="47"/>
      <c r="I117" s="3"/>
      <c r="K117" s="4"/>
      <c r="L117" s="4"/>
      <c r="M117" s="4"/>
    </row>
    <row r="118" spans="1:13">
      <c r="A118" s="25"/>
      <c r="B118" s="3"/>
      <c r="C118" s="3"/>
      <c r="D118" s="3"/>
      <c r="E118" s="46"/>
      <c r="F118" s="3"/>
      <c r="G118" s="3"/>
      <c r="H118" s="47"/>
      <c r="I118" s="3"/>
      <c r="K118" s="4"/>
      <c r="L118" s="4"/>
      <c r="M118" s="4"/>
    </row>
    <row r="119" spans="1:13">
      <c r="A119" s="25"/>
      <c r="B119" s="3"/>
      <c r="C119" s="3"/>
      <c r="D119" s="3"/>
      <c r="E119" s="46"/>
      <c r="F119" s="3"/>
      <c r="G119" s="3"/>
      <c r="H119" s="47"/>
      <c r="I119" s="3"/>
      <c r="K119" s="4"/>
      <c r="L119" s="4"/>
      <c r="M119" s="4"/>
    </row>
    <row r="120" spans="1:13">
      <c r="A120" s="62"/>
      <c r="B120" s="3"/>
      <c r="C120" s="3"/>
      <c r="D120" s="3"/>
      <c r="E120" s="46"/>
      <c r="F120" s="3"/>
      <c r="G120" s="3"/>
      <c r="H120" s="47"/>
      <c r="I120" s="3"/>
      <c r="K120" s="4"/>
      <c r="L120" s="4"/>
      <c r="M120" s="4"/>
    </row>
    <row r="121" spans="1:13">
      <c r="A121" s="62"/>
      <c r="B121" s="3"/>
      <c r="C121" s="3"/>
      <c r="D121" s="3"/>
      <c r="E121" s="46"/>
      <c r="F121" s="3"/>
      <c r="G121" s="3"/>
      <c r="H121" s="47"/>
      <c r="I121" s="3"/>
      <c r="K121" s="4"/>
      <c r="L121" s="4"/>
      <c r="M121" s="4"/>
    </row>
    <row r="122" spans="1:13">
      <c r="A122" s="62"/>
      <c r="B122" s="3"/>
      <c r="C122" s="3"/>
      <c r="D122" s="3"/>
      <c r="E122" s="46"/>
      <c r="F122" s="3"/>
      <c r="G122" s="3"/>
      <c r="H122" s="47"/>
      <c r="I122" s="3"/>
      <c r="K122" s="4"/>
      <c r="L122" s="4"/>
      <c r="M122" s="4"/>
    </row>
    <row r="123" spans="1:13">
      <c r="A123" s="62"/>
      <c r="B123" s="3"/>
      <c r="C123" s="3"/>
      <c r="D123" s="3"/>
      <c r="E123" s="46"/>
      <c r="F123" s="3"/>
      <c r="G123" s="3"/>
      <c r="H123" s="47"/>
      <c r="I123" s="3"/>
      <c r="K123" s="4"/>
      <c r="L123" s="4"/>
      <c r="M123" s="4"/>
    </row>
    <row r="124" spans="1:13">
      <c r="A124" s="62"/>
      <c r="B124" s="3"/>
      <c r="C124" s="3"/>
      <c r="D124" s="3"/>
      <c r="E124" s="46"/>
      <c r="F124" s="3"/>
      <c r="G124" s="3"/>
      <c r="H124" s="47"/>
      <c r="I124" s="3"/>
      <c r="K124" s="4"/>
      <c r="L124" s="4"/>
      <c r="M124" s="4"/>
    </row>
    <row r="125" spans="1:13">
      <c r="A125" s="62"/>
      <c r="B125" s="3"/>
      <c r="C125" s="3"/>
      <c r="D125" s="3"/>
      <c r="E125" s="46"/>
      <c r="F125" s="3"/>
      <c r="G125" s="3"/>
      <c r="H125" s="47"/>
      <c r="I125" s="3"/>
    </row>
    <row r="126" spans="1:13">
      <c r="A126" s="62"/>
      <c r="B126" s="3"/>
      <c r="C126" s="3"/>
      <c r="D126" s="3"/>
      <c r="E126" s="46"/>
      <c r="F126" s="3"/>
      <c r="G126" s="3"/>
      <c r="H126" s="47"/>
      <c r="I126" s="3"/>
    </row>
    <row r="127" spans="1:13">
      <c r="A127" s="62"/>
      <c r="B127" s="3"/>
      <c r="C127" s="3"/>
      <c r="D127" s="3"/>
      <c r="E127" s="46"/>
      <c r="F127" s="3"/>
      <c r="G127" s="3"/>
      <c r="H127" s="47"/>
      <c r="I127" s="3"/>
    </row>
    <row r="128" spans="1:13">
      <c r="A128" s="62"/>
      <c r="B128" s="3"/>
      <c r="C128" s="3"/>
      <c r="D128" s="3"/>
      <c r="E128" s="46"/>
      <c r="F128" s="3"/>
      <c r="G128" s="3"/>
      <c r="H128" s="47"/>
      <c r="I128" s="3"/>
    </row>
    <row r="129" spans="1:9">
      <c r="A129" s="62"/>
      <c r="B129" s="3"/>
      <c r="C129" s="3"/>
      <c r="D129" s="3"/>
      <c r="E129" s="46"/>
      <c r="F129" s="3"/>
      <c r="G129" s="3"/>
      <c r="H129" s="47"/>
      <c r="I129" s="3"/>
    </row>
    <row r="130" spans="1:9">
      <c r="A130" s="62"/>
      <c r="B130" s="3"/>
      <c r="C130" s="3"/>
      <c r="D130" s="3"/>
      <c r="E130" s="46"/>
      <c r="F130" s="3"/>
      <c r="G130" s="3"/>
      <c r="H130" s="47"/>
      <c r="I130" s="3"/>
    </row>
    <row r="131" spans="1:9">
      <c r="A131" s="62"/>
      <c r="B131" s="3"/>
      <c r="C131" s="3"/>
      <c r="D131" s="3"/>
      <c r="E131" s="46"/>
      <c r="F131" s="3"/>
      <c r="G131" s="3"/>
      <c r="H131" s="47"/>
      <c r="I131" s="3"/>
    </row>
    <row r="132" spans="1:9">
      <c r="A132" s="62"/>
      <c r="B132" s="3"/>
      <c r="C132" s="3"/>
      <c r="D132" s="3"/>
      <c r="E132" s="46"/>
      <c r="F132" s="3"/>
      <c r="G132" s="3"/>
      <c r="H132" s="47"/>
      <c r="I132" s="3"/>
    </row>
    <row r="133" spans="1:9">
      <c r="A133" s="62"/>
      <c r="B133" s="3"/>
      <c r="C133" s="3"/>
      <c r="D133" s="3"/>
      <c r="E133" s="46"/>
      <c r="F133" s="3"/>
      <c r="G133" s="3"/>
      <c r="H133" s="47"/>
      <c r="I133" s="3"/>
    </row>
    <row r="134" spans="1:9">
      <c r="A134" s="62"/>
      <c r="B134" s="3"/>
      <c r="C134" s="3"/>
      <c r="D134" s="3"/>
      <c r="E134" s="46"/>
      <c r="F134" s="3"/>
      <c r="G134" s="3"/>
      <c r="H134" s="47"/>
      <c r="I134" s="3"/>
    </row>
    <row r="135" spans="1:9">
      <c r="A135" s="3"/>
      <c r="B135" s="3"/>
      <c r="C135" s="3"/>
      <c r="D135" s="3"/>
      <c r="E135" s="46"/>
      <c r="F135" s="3"/>
      <c r="G135" s="3"/>
      <c r="H135" s="47"/>
      <c r="I135" s="3"/>
    </row>
    <row r="136" spans="1:9">
      <c r="A136" s="3"/>
      <c r="B136" s="3"/>
      <c r="C136" s="3"/>
      <c r="D136" s="3"/>
      <c r="E136" s="46"/>
      <c r="F136" s="3"/>
      <c r="G136" s="3"/>
      <c r="H136" s="47"/>
      <c r="I136" s="3"/>
    </row>
    <row r="137" spans="1:9">
      <c r="A137" s="3"/>
      <c r="B137" s="3"/>
      <c r="C137" s="3"/>
      <c r="D137" s="3"/>
      <c r="E137" s="46"/>
      <c r="F137" s="3"/>
      <c r="G137" s="3"/>
      <c r="H137" s="47"/>
      <c r="I137" s="3"/>
    </row>
    <row r="138" spans="1:9">
      <c r="A138" s="3"/>
      <c r="B138" s="3"/>
      <c r="C138" s="3"/>
      <c r="D138" s="3"/>
      <c r="E138" s="46"/>
      <c r="F138" s="3"/>
      <c r="G138" s="3"/>
      <c r="H138" s="47"/>
      <c r="I138" s="3"/>
    </row>
    <row r="139" spans="1:9">
      <c r="A139" s="3"/>
      <c r="B139" s="3"/>
      <c r="C139" s="3"/>
      <c r="D139" s="3"/>
      <c r="E139" s="46"/>
      <c r="F139" s="3"/>
      <c r="G139" s="3"/>
      <c r="H139" s="47"/>
      <c r="I139" s="3"/>
    </row>
    <row r="140" spans="1:9">
      <c r="A140" s="3"/>
      <c r="B140" s="3"/>
      <c r="C140" s="3"/>
      <c r="D140" s="3"/>
    </row>
    <row r="141" spans="1:9">
      <c r="A141" s="3"/>
      <c r="B141" s="3"/>
      <c r="C141" s="3"/>
      <c r="D141" s="3"/>
    </row>
    <row r="142" spans="1:9">
      <c r="A142" s="3"/>
      <c r="B142" s="3"/>
      <c r="C142" s="3"/>
      <c r="D142" s="3"/>
    </row>
    <row r="143" spans="1:9">
      <c r="A143" s="3"/>
      <c r="B143" s="3"/>
      <c r="C143" s="3"/>
      <c r="D143" s="3"/>
    </row>
    <row r="144" spans="1:9">
      <c r="A144" s="3"/>
      <c r="B144" s="3"/>
      <c r="C144" s="3"/>
      <c r="D144" s="3"/>
    </row>
    <row r="145" spans="1:4">
      <c r="A145" s="3"/>
      <c r="B145" s="3"/>
      <c r="C145" s="3"/>
      <c r="D145" s="3"/>
    </row>
    <row r="146" spans="1:4">
      <c r="B146" s="6"/>
    </row>
    <row r="147" spans="1:4">
      <c r="B147" s="6"/>
    </row>
    <row r="148" spans="1:4">
      <c r="B148" s="6"/>
    </row>
    <row r="149" spans="1:4">
      <c r="B149" s="6"/>
    </row>
    <row r="150" spans="1:4">
      <c r="B150" s="6"/>
    </row>
    <row r="151" spans="1:4">
      <c r="B151" s="6"/>
    </row>
    <row r="152" spans="1:4">
      <c r="B152" s="6"/>
    </row>
    <row r="153" spans="1:4">
      <c r="B153" s="6"/>
    </row>
    <row r="154" spans="1:4">
      <c r="B154" s="6"/>
    </row>
    <row r="155" spans="1:4">
      <c r="B155" s="6"/>
    </row>
    <row r="156" spans="1:4">
      <c r="B156" s="6"/>
    </row>
  </sheetData>
  <mergeCells count="11">
    <mergeCell ref="A78:H78"/>
    <mergeCell ref="A82:H82"/>
    <mergeCell ref="A81:H81"/>
    <mergeCell ref="A80:H80"/>
    <mergeCell ref="A79:H79"/>
    <mergeCell ref="A2:A3"/>
    <mergeCell ref="B2:B3"/>
    <mergeCell ref="O1:R1"/>
    <mergeCell ref="K1:N1"/>
    <mergeCell ref="A1:H1"/>
    <mergeCell ref="C2:H2"/>
  </mergeCells>
  <phoneticPr fontId="2" type="noConversion"/>
  <printOptions horizontalCentered="1" headings="1"/>
  <pageMargins left="1" right="1" top="1" bottom="1" header="0" footer="0"/>
  <pageSetup scale="53" orientation="portrait" r:id="rId1"/>
  <headerFooter alignWithMargins="0"/>
  <colBreaks count="2" manualBreakCount="2">
    <brk id="10" max="69" man="1"/>
    <brk id="14" max="69" man="1"/>
  </colBreaks>
</worksheet>
</file>

<file path=xl/worksheets/sheet10.xml><?xml version="1.0" encoding="utf-8"?>
<worksheet xmlns="http://schemas.openxmlformats.org/spreadsheetml/2006/main" xmlns:r="http://schemas.openxmlformats.org/officeDocument/2006/relationships">
  <sheetPr>
    <tabColor rgb="FF00B0F0"/>
    <pageSetUpPr fitToPage="1"/>
  </sheetPr>
  <dimension ref="A1:M81"/>
  <sheetViews>
    <sheetView zoomScale="125" zoomScaleNormal="75" workbookViewId="0">
      <selection sqref="A1:E1"/>
    </sheetView>
  </sheetViews>
  <sheetFormatPr defaultRowHeight="14.25"/>
  <cols>
    <col min="1" max="1" width="34.28515625" style="6" customWidth="1"/>
    <col min="2" max="2" width="15.42578125" style="6" customWidth="1"/>
    <col min="3" max="3" width="22.28515625" style="6" customWidth="1"/>
    <col min="4" max="4" width="24" style="6" customWidth="1"/>
    <col min="5" max="5" width="17.28515625" style="6" customWidth="1"/>
    <col min="6" max="16384" width="9.140625" style="6"/>
  </cols>
  <sheetData>
    <row r="1" spans="1:13" ht="81" customHeight="1">
      <c r="A1" s="282" t="s">
        <v>185</v>
      </c>
      <c r="B1" s="283"/>
      <c r="C1" s="283"/>
      <c r="D1" s="283"/>
      <c r="E1" s="283"/>
    </row>
    <row r="2" spans="1:13" s="247" customFormat="1" ht="42.75">
      <c r="A2" s="37" t="s">
        <v>32</v>
      </c>
      <c r="B2" s="236" t="s">
        <v>23</v>
      </c>
      <c r="C2" s="236" t="s">
        <v>170</v>
      </c>
      <c r="D2" s="236" t="s">
        <v>169</v>
      </c>
    </row>
    <row r="3" spans="1:13" ht="15">
      <c r="A3" s="245" t="s">
        <v>25</v>
      </c>
      <c r="B3" s="124"/>
      <c r="C3" s="124"/>
      <c r="D3" s="124"/>
    </row>
    <row r="4" spans="1:13" ht="15">
      <c r="A4" s="109" t="s">
        <v>26</v>
      </c>
      <c r="B4" s="109"/>
      <c r="C4" s="61"/>
      <c r="D4" s="244"/>
    </row>
    <row r="5" spans="1:13" ht="15">
      <c r="A5" s="109"/>
      <c r="B5" s="109" t="s">
        <v>27</v>
      </c>
      <c r="C5" s="61"/>
      <c r="D5" s="61"/>
      <c r="E5" s="246"/>
    </row>
    <row r="6" spans="1:13" ht="15">
      <c r="A6" s="109"/>
      <c r="B6" s="109" t="s">
        <v>100</v>
      </c>
      <c r="C6" s="61"/>
      <c r="D6" s="61"/>
      <c r="E6" s="246"/>
    </row>
    <row r="7" spans="1:13" ht="15">
      <c r="A7" s="109"/>
      <c r="B7" s="109" t="s">
        <v>28</v>
      </c>
      <c r="C7" s="61"/>
      <c r="D7" s="61"/>
      <c r="E7" s="246"/>
    </row>
    <row r="8" spans="1:13" ht="15">
      <c r="A8" s="109" t="s">
        <v>29</v>
      </c>
      <c r="B8" s="109"/>
      <c r="C8" s="61"/>
      <c r="D8" s="244"/>
      <c r="E8" s="246"/>
    </row>
    <row r="9" spans="1:13" ht="15">
      <c r="A9" s="109"/>
      <c r="B9" s="109" t="s">
        <v>85</v>
      </c>
      <c r="C9" s="61"/>
      <c r="D9" s="61"/>
      <c r="E9" s="246"/>
      <c r="M9" s="6">
        <v>0</v>
      </c>
    </row>
    <row r="10" spans="1:13" ht="15">
      <c r="A10" s="109"/>
      <c r="B10" s="109" t="s">
        <v>100</v>
      </c>
      <c r="C10" s="61"/>
      <c r="D10" s="61"/>
      <c r="E10" s="246"/>
    </row>
    <row r="11" spans="1:13" ht="15">
      <c r="A11" s="109"/>
      <c r="B11" s="109" t="s">
        <v>21</v>
      </c>
      <c r="C11" s="61"/>
      <c r="D11" s="61"/>
      <c r="E11" s="246"/>
    </row>
    <row r="12" spans="1:13" ht="15">
      <c r="A12" s="245" t="s">
        <v>30</v>
      </c>
      <c r="B12" s="124"/>
      <c r="C12" s="124"/>
      <c r="D12" s="124"/>
    </row>
    <row r="13" spans="1:13" ht="15">
      <c r="A13" s="109" t="s">
        <v>26</v>
      </c>
      <c r="B13" s="109"/>
      <c r="C13" s="138"/>
      <c r="D13" s="244"/>
    </row>
    <row r="14" spans="1:13" ht="15">
      <c r="A14" s="109"/>
      <c r="B14" s="109" t="s">
        <v>27</v>
      </c>
      <c r="C14" s="138">
        <v>43620</v>
      </c>
      <c r="D14" s="61"/>
    </row>
    <row r="15" spans="1:13" ht="15">
      <c r="A15" s="109"/>
      <c r="B15" s="109" t="s">
        <v>100</v>
      </c>
      <c r="C15" s="138">
        <v>764</v>
      </c>
      <c r="D15" s="61"/>
    </row>
    <row r="16" spans="1:13" ht="15">
      <c r="A16" s="109"/>
      <c r="B16" s="109" t="s">
        <v>28</v>
      </c>
      <c r="C16" s="138">
        <v>8916</v>
      </c>
      <c r="D16" s="61"/>
    </row>
    <row r="17" spans="1:5" ht="18" customHeight="1">
      <c r="A17" s="109" t="s">
        <v>29</v>
      </c>
      <c r="B17" s="109"/>
      <c r="C17" s="138"/>
      <c r="D17" s="244"/>
    </row>
    <row r="18" spans="1:5" ht="15">
      <c r="A18" s="109"/>
      <c r="B18" s="109" t="s">
        <v>85</v>
      </c>
      <c r="C18" s="138">
        <v>35987</v>
      </c>
      <c r="D18" s="61"/>
    </row>
    <row r="19" spans="1:5" ht="15">
      <c r="A19" s="109"/>
      <c r="B19" s="109" t="s">
        <v>100</v>
      </c>
      <c r="C19" s="138">
        <v>29866</v>
      </c>
      <c r="D19" s="61"/>
    </row>
    <row r="20" spans="1:5" ht="15">
      <c r="A20" s="109"/>
      <c r="B20" s="109" t="s">
        <v>21</v>
      </c>
      <c r="C20" s="138">
        <v>1863</v>
      </c>
      <c r="D20" s="61"/>
    </row>
    <row r="21" spans="1:5" ht="15">
      <c r="A21" s="245" t="s">
        <v>31</v>
      </c>
      <c r="B21" s="124"/>
      <c r="C21" s="124"/>
      <c r="D21" s="124"/>
    </row>
    <row r="22" spans="1:5" ht="15">
      <c r="A22" s="109" t="s">
        <v>26</v>
      </c>
      <c r="B22" s="109"/>
      <c r="C22" s="61"/>
      <c r="D22" s="244"/>
    </row>
    <row r="23" spans="1:5" ht="15">
      <c r="A23" s="109"/>
      <c r="B23" s="109" t="s">
        <v>27</v>
      </c>
      <c r="C23" s="61"/>
      <c r="D23" s="61"/>
    </row>
    <row r="24" spans="1:5" ht="15">
      <c r="A24" s="109"/>
      <c r="B24" s="109" t="s">
        <v>100</v>
      </c>
      <c r="C24" s="61"/>
      <c r="D24" s="61"/>
    </row>
    <row r="25" spans="1:5" ht="15">
      <c r="A25" s="109"/>
      <c r="B25" s="109" t="s">
        <v>28</v>
      </c>
      <c r="C25" s="61"/>
      <c r="D25" s="61"/>
    </row>
    <row r="26" spans="1:5" ht="15">
      <c r="A26" s="109" t="s">
        <v>29</v>
      </c>
      <c r="B26" s="109"/>
      <c r="C26" s="61"/>
      <c r="D26" s="244"/>
    </row>
    <row r="27" spans="1:5" ht="15">
      <c r="A27" s="109"/>
      <c r="B27" s="109" t="s">
        <v>85</v>
      </c>
      <c r="C27" s="61"/>
      <c r="D27" s="61"/>
    </row>
    <row r="28" spans="1:5" ht="15">
      <c r="A28" s="109"/>
      <c r="B28" s="109" t="s">
        <v>100</v>
      </c>
      <c r="C28" s="61"/>
      <c r="D28" s="61"/>
    </row>
    <row r="29" spans="1:5" ht="15">
      <c r="A29" s="109"/>
      <c r="B29" s="109" t="s">
        <v>21</v>
      </c>
      <c r="C29" s="61"/>
      <c r="D29" s="61"/>
    </row>
    <row r="30" spans="1:5">
      <c r="A30" s="115"/>
      <c r="B30" s="115"/>
      <c r="C30" s="61"/>
      <c r="D30" s="243"/>
    </row>
    <row r="31" spans="1:5" ht="15">
      <c r="A31" s="241" t="s">
        <v>168</v>
      </c>
      <c r="B31" s="115"/>
      <c r="C31" s="38">
        <v>121016</v>
      </c>
      <c r="D31" s="242">
        <f>+C31/C32</f>
        <v>1.1580478468899522</v>
      </c>
    </row>
    <row r="32" spans="1:5" ht="17.25">
      <c r="A32" s="241" t="s">
        <v>167</v>
      </c>
      <c r="B32" s="37"/>
      <c r="C32" s="234">
        <v>104500</v>
      </c>
      <c r="D32" s="240"/>
      <c r="E32" s="239"/>
    </row>
    <row r="33" spans="1:5" ht="15">
      <c r="A33" s="56"/>
      <c r="B33" s="3"/>
      <c r="C33" s="238"/>
      <c r="D33" s="238"/>
      <c r="E33" s="238"/>
    </row>
    <row r="34" spans="1:5" ht="16.5">
      <c r="A34" s="286" t="s">
        <v>166</v>
      </c>
      <c r="B34" s="286"/>
      <c r="C34" s="286"/>
      <c r="D34" s="286"/>
      <c r="E34" s="238"/>
    </row>
    <row r="35" spans="1:5" ht="15" thickBot="1"/>
    <row r="36" spans="1:5">
      <c r="A36" s="279" t="s">
        <v>165</v>
      </c>
      <c r="B36" s="280"/>
      <c r="C36" s="280"/>
      <c r="D36" s="280"/>
      <c r="E36" s="281"/>
    </row>
    <row r="37" spans="1:5" ht="42.75" customHeight="1">
      <c r="A37" s="237" t="s">
        <v>164</v>
      </c>
      <c r="B37" s="236" t="s">
        <v>16</v>
      </c>
      <c r="C37" s="236" t="s">
        <v>163</v>
      </c>
      <c r="D37" s="236" t="s">
        <v>162</v>
      </c>
      <c r="E37" s="235" t="s">
        <v>161</v>
      </c>
    </row>
    <row r="38" spans="1:5" ht="15">
      <c r="A38" s="230">
        <v>2002</v>
      </c>
      <c r="B38" s="234">
        <v>29685</v>
      </c>
      <c r="C38" s="61"/>
      <c r="D38" s="130"/>
      <c r="E38" s="229"/>
    </row>
    <row r="39" spans="1:5" ht="15">
      <c r="A39" s="230">
        <v>2003</v>
      </c>
      <c r="B39" s="234">
        <v>33348</v>
      </c>
      <c r="C39" s="61"/>
      <c r="D39" s="61"/>
      <c r="E39" s="229"/>
    </row>
    <row r="40" spans="1:5" ht="15">
      <c r="A40" s="230">
        <v>2004</v>
      </c>
      <c r="B40" s="234">
        <v>38996</v>
      </c>
      <c r="C40" s="61"/>
      <c r="D40" s="61"/>
      <c r="E40" s="229"/>
    </row>
    <row r="41" spans="1:5" ht="15">
      <c r="A41" s="230">
        <v>2005</v>
      </c>
      <c r="B41" s="234">
        <v>36420</v>
      </c>
      <c r="C41" s="61"/>
      <c r="D41" s="61"/>
      <c r="E41" s="229"/>
    </row>
    <row r="42" spans="1:5" ht="15">
      <c r="A42" s="230">
        <v>2006</v>
      </c>
      <c r="B42" s="234">
        <v>53017</v>
      </c>
      <c r="C42" s="61"/>
      <c r="D42" s="130"/>
      <c r="E42" s="229"/>
    </row>
    <row r="43" spans="1:5" ht="15">
      <c r="A43" s="230">
        <v>2007</v>
      </c>
      <c r="B43" s="234">
        <v>44323</v>
      </c>
      <c r="C43" s="61"/>
      <c r="D43" s="130"/>
      <c r="E43" s="229"/>
    </row>
    <row r="44" spans="1:5" ht="15">
      <c r="A44" s="230">
        <v>2008</v>
      </c>
      <c r="B44" s="234">
        <v>54635</v>
      </c>
      <c r="C44" s="124"/>
      <c r="D44" s="130"/>
      <c r="E44" s="229"/>
    </row>
    <row r="45" spans="1:5" ht="15">
      <c r="A45" s="230">
        <v>2009</v>
      </c>
      <c r="B45" s="234">
        <v>61834</v>
      </c>
      <c r="C45" s="38">
        <v>22109</v>
      </c>
      <c r="D45" s="125">
        <v>83445</v>
      </c>
      <c r="E45" s="233">
        <f>+B45/D45</f>
        <v>0.74101503984660555</v>
      </c>
    </row>
    <row r="46" spans="1:5" ht="15">
      <c r="A46" s="230">
        <v>2010</v>
      </c>
      <c r="B46" s="222">
        <v>121016</v>
      </c>
      <c r="C46" s="222">
        <v>41110</v>
      </c>
      <c r="D46" s="232">
        <v>83445</v>
      </c>
      <c r="E46" s="231">
        <f>+B46/D46</f>
        <v>1.450248666786506</v>
      </c>
    </row>
    <row r="47" spans="1:5" ht="15">
      <c r="A47" s="230">
        <v>2011</v>
      </c>
      <c r="B47" s="38"/>
      <c r="C47" s="38"/>
      <c r="D47" s="130"/>
      <c r="E47" s="229"/>
    </row>
    <row r="48" spans="1:5" ht="15">
      <c r="A48" s="230">
        <v>2012</v>
      </c>
      <c r="B48" s="38"/>
      <c r="C48" s="38"/>
      <c r="D48" s="130"/>
      <c r="E48" s="229"/>
    </row>
    <row r="49" spans="1:5" ht="15">
      <c r="A49" s="230">
        <v>2013</v>
      </c>
      <c r="B49" s="38"/>
      <c r="C49" s="38"/>
      <c r="D49" s="130"/>
      <c r="E49" s="229"/>
    </row>
    <row r="50" spans="1:5" ht="15">
      <c r="A50" s="230">
        <v>2014</v>
      </c>
      <c r="B50" s="38"/>
      <c r="C50" s="38"/>
      <c r="D50" s="130"/>
      <c r="E50" s="229"/>
    </row>
    <row r="51" spans="1:5" ht="15">
      <c r="A51" s="230">
        <v>2015</v>
      </c>
      <c r="B51" s="38"/>
      <c r="C51" s="38"/>
      <c r="D51" s="130"/>
      <c r="E51" s="229"/>
    </row>
    <row r="52" spans="1:5" ht="15">
      <c r="A52" s="230">
        <v>2016</v>
      </c>
      <c r="B52" s="38"/>
      <c r="C52" s="38"/>
      <c r="D52" s="130"/>
      <c r="E52" s="229"/>
    </row>
    <row r="53" spans="1:5" ht="15">
      <c r="A53" s="230">
        <v>2017</v>
      </c>
      <c r="B53" s="38"/>
      <c r="C53" s="37"/>
      <c r="D53" s="130"/>
      <c r="E53" s="229"/>
    </row>
    <row r="54" spans="1:5" ht="15">
      <c r="A54" s="230">
        <v>2018</v>
      </c>
      <c r="B54" s="38"/>
      <c r="C54" s="38"/>
      <c r="D54" s="130"/>
      <c r="E54" s="229"/>
    </row>
    <row r="55" spans="1:5" ht="15">
      <c r="A55" s="230">
        <v>2019</v>
      </c>
      <c r="B55" s="38"/>
      <c r="C55" s="38"/>
      <c r="D55" s="130"/>
      <c r="E55" s="229"/>
    </row>
    <row r="56" spans="1:5" ht="15">
      <c r="A56" s="230">
        <v>2020</v>
      </c>
      <c r="B56" s="38"/>
      <c r="C56" s="222"/>
      <c r="D56" s="130"/>
      <c r="E56" s="229"/>
    </row>
    <row r="57" spans="1:5" ht="15.75" thickBot="1">
      <c r="A57" s="117" t="s">
        <v>160</v>
      </c>
      <c r="B57" s="228">
        <f>SUM(B38:B56)</f>
        <v>473274</v>
      </c>
      <c r="C57" s="214"/>
      <c r="D57" s="227"/>
      <c r="E57" s="226"/>
    </row>
    <row r="58" spans="1:5" ht="12.75" customHeight="1">
      <c r="A58" s="224"/>
      <c r="B58" s="224"/>
      <c r="C58" s="225"/>
      <c r="D58" s="224"/>
      <c r="E58" s="224"/>
    </row>
    <row r="59" spans="1:5" ht="42" customHeight="1">
      <c r="A59" s="287" t="s">
        <v>159</v>
      </c>
      <c r="B59" s="287"/>
      <c r="C59" s="287"/>
      <c r="D59" s="287"/>
      <c r="E59" s="287"/>
    </row>
    <row r="60" spans="1:5" ht="63.75" customHeight="1">
      <c r="A60" s="287" t="s">
        <v>158</v>
      </c>
      <c r="B60" s="287"/>
      <c r="C60" s="287"/>
      <c r="D60" s="287"/>
      <c r="E60" s="287"/>
    </row>
    <row r="61" spans="1:5">
      <c r="C61" s="3"/>
    </row>
    <row r="62" spans="1:5" ht="14.25" customHeight="1">
      <c r="A62" s="284" t="s">
        <v>157</v>
      </c>
      <c r="B62" s="284" t="s">
        <v>156</v>
      </c>
      <c r="C62" s="284" t="s">
        <v>155</v>
      </c>
      <c r="D62" s="284" t="s">
        <v>154</v>
      </c>
    </row>
    <row r="63" spans="1:5">
      <c r="A63" s="284"/>
      <c r="B63" s="284"/>
      <c r="C63" s="285"/>
      <c r="D63" s="285"/>
    </row>
    <row r="64" spans="1:5" ht="32.25" customHeight="1">
      <c r="A64" s="284"/>
      <c r="B64" s="284"/>
      <c r="C64" s="285"/>
      <c r="D64" s="285"/>
    </row>
    <row r="65" spans="1:5" ht="15">
      <c r="A65" s="220">
        <v>2010</v>
      </c>
      <c r="B65" s="219" t="s">
        <v>153</v>
      </c>
      <c r="C65" s="222">
        <v>6754</v>
      </c>
      <c r="D65" s="223">
        <v>3582</v>
      </c>
    </row>
    <row r="66" spans="1:5" ht="15">
      <c r="A66" s="220">
        <v>2010</v>
      </c>
      <c r="B66" s="219" t="s">
        <v>152</v>
      </c>
      <c r="C66" s="222">
        <v>1163346</v>
      </c>
      <c r="D66" s="223">
        <v>34740</v>
      </c>
    </row>
    <row r="67" spans="1:5" ht="15">
      <c r="A67" s="220">
        <v>2010</v>
      </c>
      <c r="B67" s="219" t="s">
        <v>151</v>
      </c>
      <c r="C67" s="223" t="s">
        <v>150</v>
      </c>
      <c r="D67" s="223" t="s">
        <v>150</v>
      </c>
    </row>
    <row r="71" spans="1:5">
      <c r="C71" s="24"/>
    </row>
    <row r="72" spans="1:5">
      <c r="C72" s="24"/>
    </row>
    <row r="78" spans="1:5">
      <c r="B78" s="217"/>
      <c r="C78" s="217"/>
      <c r="D78" s="217"/>
      <c r="E78" s="217"/>
    </row>
    <row r="80" spans="1:5">
      <c r="B80" s="217"/>
    </row>
    <row r="81" spans="3:3">
      <c r="C81" s="217"/>
    </row>
  </sheetData>
  <mergeCells count="9">
    <mergeCell ref="A36:E36"/>
    <mergeCell ref="A1:E1"/>
    <mergeCell ref="A62:A64"/>
    <mergeCell ref="B62:B64"/>
    <mergeCell ref="C62:C64"/>
    <mergeCell ref="D62:D64"/>
    <mergeCell ref="A34:D34"/>
    <mergeCell ref="A59:E59"/>
    <mergeCell ref="A60:E60"/>
  </mergeCells>
  <phoneticPr fontId="2" type="noConversion"/>
  <printOptions horizontalCentered="1" headings="1"/>
  <pageMargins left="1" right="1" top="1" bottom="1" header="0" footer="0"/>
  <pageSetup scale="54" orientation="portrait" r:id="rId1"/>
  <headerFooter alignWithMargins="0"/>
</worksheet>
</file>

<file path=xl/worksheets/sheet11.xml><?xml version="1.0" encoding="utf-8"?>
<worksheet xmlns="http://schemas.openxmlformats.org/spreadsheetml/2006/main" xmlns:r="http://schemas.openxmlformats.org/officeDocument/2006/relationships">
  <sheetPr>
    <tabColor rgb="FF00B0F0"/>
    <pageSetUpPr fitToPage="1"/>
  </sheetPr>
  <dimension ref="A1:S66"/>
  <sheetViews>
    <sheetView zoomScale="125" zoomScaleNormal="125" workbookViewId="0">
      <selection sqref="A1:S1"/>
    </sheetView>
  </sheetViews>
  <sheetFormatPr defaultRowHeight="14.25"/>
  <cols>
    <col min="1" max="1" width="33" style="10" customWidth="1"/>
    <col min="2" max="2" width="11.28515625" style="1" customWidth="1"/>
    <col min="3" max="3" width="10.28515625" style="11" customWidth="1"/>
    <col min="4" max="4" width="6.85546875" style="11" customWidth="1"/>
    <col min="5" max="5" width="9.42578125" style="11" customWidth="1"/>
    <col min="6" max="6" width="6.85546875" style="11" customWidth="1"/>
    <col min="7" max="7" width="14.28515625" style="11" customWidth="1"/>
    <col min="8" max="8" width="6.85546875" style="7" customWidth="1"/>
    <col min="9" max="9" width="8.85546875" style="11" customWidth="1"/>
    <col min="10" max="10" width="7.28515625" style="11" customWidth="1"/>
    <col min="11" max="11" width="9.7109375" style="11" customWidth="1"/>
    <col min="12" max="12" width="6.42578125" style="11" bestFit="1" customWidth="1"/>
    <col min="13" max="13" width="12.7109375" style="11" customWidth="1"/>
    <col min="14" max="14" width="6.42578125" style="7" bestFit="1" customWidth="1"/>
    <col min="15" max="15" width="11.28515625" style="11" bestFit="1" customWidth="1"/>
    <col min="16" max="16" width="12" style="11" customWidth="1"/>
    <col min="17" max="17" width="13.7109375" style="7" customWidth="1"/>
    <col min="18" max="18" width="11.42578125" style="12" bestFit="1" customWidth="1"/>
    <col min="19" max="19" width="12.42578125" style="12" customWidth="1"/>
    <col min="20" max="16384" width="9.140625" style="1"/>
  </cols>
  <sheetData>
    <row r="1" spans="1:19" s="9" customFormat="1" ht="78" customHeight="1">
      <c r="A1" s="291" t="s">
        <v>192</v>
      </c>
      <c r="B1" s="291"/>
      <c r="C1" s="291"/>
      <c r="D1" s="291"/>
      <c r="E1" s="291"/>
      <c r="F1" s="291"/>
      <c r="G1" s="291"/>
      <c r="H1" s="291"/>
      <c r="I1" s="291"/>
      <c r="J1" s="291"/>
      <c r="K1" s="291"/>
      <c r="L1" s="291"/>
      <c r="M1" s="291"/>
      <c r="N1" s="291"/>
      <c r="O1" s="291"/>
      <c r="P1" s="291"/>
      <c r="Q1" s="291"/>
      <c r="R1" s="291"/>
      <c r="S1" s="291"/>
    </row>
    <row r="2" spans="1:19" s="9" customFormat="1" ht="27.75" customHeight="1">
      <c r="A2" s="184"/>
      <c r="B2" s="14" t="s">
        <v>86</v>
      </c>
      <c r="C2" s="185" t="s">
        <v>87</v>
      </c>
      <c r="D2" s="185"/>
      <c r="E2" s="185"/>
      <c r="F2" s="185"/>
      <c r="G2" s="185"/>
      <c r="H2" s="186"/>
      <c r="I2" s="185" t="s">
        <v>88</v>
      </c>
      <c r="J2" s="185"/>
      <c r="K2" s="185"/>
      <c r="L2" s="185"/>
      <c r="M2" s="185"/>
      <c r="N2" s="186"/>
      <c r="O2" s="185" t="s">
        <v>115</v>
      </c>
      <c r="P2" s="185"/>
      <c r="Q2" s="186"/>
      <c r="R2" s="187"/>
      <c r="S2" s="187"/>
    </row>
    <row r="3" spans="1:19" s="9" customFormat="1" ht="15" customHeight="1">
      <c r="A3" s="184"/>
      <c r="B3" s="14"/>
      <c r="C3" s="288" t="s">
        <v>93</v>
      </c>
      <c r="D3" s="288"/>
      <c r="E3" s="288" t="s">
        <v>90</v>
      </c>
      <c r="F3" s="288"/>
      <c r="G3" s="288" t="s">
        <v>91</v>
      </c>
      <c r="H3" s="288"/>
      <c r="I3" s="288" t="s">
        <v>93</v>
      </c>
      <c r="J3" s="288"/>
      <c r="K3" s="288" t="s">
        <v>90</v>
      </c>
      <c r="L3" s="288"/>
      <c r="M3" s="288" t="s">
        <v>91</v>
      </c>
      <c r="N3" s="288"/>
      <c r="O3" s="288" t="s">
        <v>89</v>
      </c>
      <c r="P3" s="288" t="s">
        <v>120</v>
      </c>
      <c r="Q3" s="289" t="s">
        <v>91</v>
      </c>
      <c r="R3" s="290" t="s">
        <v>92</v>
      </c>
      <c r="S3" s="290" t="s">
        <v>0</v>
      </c>
    </row>
    <row r="4" spans="1:19" s="9" customFormat="1" ht="15">
      <c r="A4" s="184"/>
      <c r="B4" s="14"/>
      <c r="C4" s="151" t="s">
        <v>61</v>
      </c>
      <c r="D4" s="151" t="s">
        <v>94</v>
      </c>
      <c r="E4" s="151" t="s">
        <v>61</v>
      </c>
      <c r="F4" s="151" t="s">
        <v>94</v>
      </c>
      <c r="G4" s="151" t="s">
        <v>95</v>
      </c>
      <c r="H4" s="149" t="s">
        <v>94</v>
      </c>
      <c r="I4" s="151" t="s">
        <v>61</v>
      </c>
      <c r="J4" s="151" t="s">
        <v>94</v>
      </c>
      <c r="K4" s="151" t="s">
        <v>61</v>
      </c>
      <c r="L4" s="151" t="s">
        <v>94</v>
      </c>
      <c r="M4" s="151" t="s">
        <v>95</v>
      </c>
      <c r="N4" s="149" t="s">
        <v>94</v>
      </c>
      <c r="O4" s="288"/>
      <c r="P4" s="288"/>
      <c r="Q4" s="289"/>
      <c r="R4" s="290"/>
      <c r="S4" s="290"/>
    </row>
    <row r="5" spans="1:19" s="9" customFormat="1" ht="15">
      <c r="A5" s="184" t="s">
        <v>90</v>
      </c>
      <c r="B5" s="188" t="s">
        <v>2</v>
      </c>
      <c r="C5" s="189"/>
      <c r="D5" s="189"/>
      <c r="E5" s="189"/>
      <c r="F5" s="189"/>
      <c r="G5" s="190"/>
      <c r="H5" s="190"/>
      <c r="I5" s="189"/>
      <c r="J5" s="189"/>
      <c r="K5" s="189"/>
      <c r="L5" s="189"/>
      <c r="M5" s="189"/>
      <c r="N5" s="190"/>
      <c r="O5" s="191"/>
      <c r="P5" s="191"/>
      <c r="Q5" s="148"/>
      <c r="R5" s="192"/>
      <c r="S5" s="192"/>
    </row>
    <row r="6" spans="1:19" s="9" customFormat="1" ht="12.75" customHeight="1">
      <c r="A6" s="172"/>
      <c r="B6" s="193"/>
      <c r="C6" s="193"/>
      <c r="D6" s="193"/>
      <c r="E6" s="193"/>
      <c r="F6" s="193"/>
      <c r="G6" s="193"/>
      <c r="H6" s="193"/>
      <c r="I6" s="193"/>
      <c r="J6" s="193"/>
      <c r="K6" s="193"/>
      <c r="L6" s="193"/>
      <c r="M6" s="193"/>
      <c r="N6" s="193"/>
      <c r="O6" s="193"/>
      <c r="P6" s="193"/>
      <c r="Q6" s="193"/>
      <c r="R6" s="193"/>
      <c r="S6" s="194"/>
    </row>
    <row r="7" spans="1:19" s="9" customFormat="1" ht="14.1" customHeight="1">
      <c r="A7" s="172" t="s">
        <v>111</v>
      </c>
      <c r="B7" s="193"/>
      <c r="C7" s="193"/>
      <c r="D7" s="193"/>
      <c r="E7" s="193"/>
      <c r="F7" s="193"/>
      <c r="G7" s="193"/>
      <c r="H7" s="193"/>
      <c r="I7" s="193"/>
      <c r="J7" s="193"/>
      <c r="K7" s="193"/>
      <c r="L7" s="193"/>
      <c r="M7" s="193"/>
      <c r="N7" s="193"/>
      <c r="O7" s="193"/>
      <c r="P7" s="193"/>
      <c r="Q7" s="193"/>
      <c r="R7" s="193"/>
      <c r="S7" s="194"/>
    </row>
    <row r="8" spans="1:19" s="9" customFormat="1" ht="14.1" customHeight="1">
      <c r="A8" s="32" t="s">
        <v>36</v>
      </c>
      <c r="B8" s="33" t="s">
        <v>2</v>
      </c>
      <c r="C8" s="151">
        <v>1</v>
      </c>
      <c r="D8" s="195">
        <v>1</v>
      </c>
      <c r="E8" s="151">
        <v>1</v>
      </c>
      <c r="F8" s="195">
        <v>1</v>
      </c>
      <c r="G8" s="149">
        <v>381.71</v>
      </c>
      <c r="H8" s="195">
        <v>1</v>
      </c>
      <c r="I8" s="151">
        <v>0</v>
      </c>
      <c r="J8" s="195"/>
      <c r="K8" s="151">
        <v>0</v>
      </c>
      <c r="L8" s="195"/>
      <c r="M8" s="151">
        <v>0</v>
      </c>
      <c r="N8" s="195"/>
      <c r="O8" s="191">
        <f>C8+I8</f>
        <v>1</v>
      </c>
      <c r="P8" s="191">
        <f>+E8+K8</f>
        <v>1</v>
      </c>
      <c r="Q8" s="148">
        <f>+G8+M8</f>
        <v>381.71</v>
      </c>
      <c r="R8" s="192">
        <f>Q8/O8</f>
        <v>381.71</v>
      </c>
      <c r="S8" s="192">
        <f>Q8/P8</f>
        <v>381.71</v>
      </c>
    </row>
    <row r="9" spans="1:19" s="9" customFormat="1" ht="14.1" customHeight="1">
      <c r="A9" s="172" t="s">
        <v>112</v>
      </c>
      <c r="B9" s="193"/>
      <c r="C9" s="193"/>
      <c r="D9" s="193"/>
      <c r="E9" s="193"/>
      <c r="F9" s="193"/>
      <c r="G9" s="193"/>
      <c r="H9" s="193"/>
      <c r="I9" s="193"/>
      <c r="J9" s="193"/>
      <c r="K9" s="193"/>
      <c r="L9" s="193"/>
      <c r="M9" s="193"/>
      <c r="N9" s="193"/>
      <c r="O9" s="193"/>
      <c r="P9" s="193"/>
      <c r="Q9" s="193"/>
      <c r="R9" s="193"/>
      <c r="S9" s="194"/>
    </row>
    <row r="10" spans="1:19" s="9" customFormat="1" ht="14.1" customHeight="1">
      <c r="A10" s="35" t="s">
        <v>113</v>
      </c>
      <c r="B10" s="36" t="s">
        <v>2</v>
      </c>
      <c r="C10" s="151">
        <v>1276</v>
      </c>
      <c r="D10" s="195">
        <v>1</v>
      </c>
      <c r="E10" s="151">
        <v>1137</v>
      </c>
      <c r="F10" s="195">
        <v>1</v>
      </c>
      <c r="G10" s="149">
        <v>949633.18999998586</v>
      </c>
      <c r="H10" s="195">
        <v>1</v>
      </c>
      <c r="I10" s="151">
        <v>0</v>
      </c>
      <c r="J10" s="195"/>
      <c r="K10" s="151">
        <v>0</v>
      </c>
      <c r="L10" s="195"/>
      <c r="M10" s="151">
        <v>0</v>
      </c>
      <c r="N10" s="195"/>
      <c r="O10" s="191">
        <f>C10+I10</f>
        <v>1276</v>
      </c>
      <c r="P10" s="191">
        <f>+E10+K10</f>
        <v>1137</v>
      </c>
      <c r="Q10" s="148">
        <f>+G10+M10</f>
        <v>949633.18999998586</v>
      </c>
      <c r="R10" s="192">
        <f>Q10/O10</f>
        <v>744.22663793102345</v>
      </c>
      <c r="S10" s="192">
        <f>Q10/P10</f>
        <v>835.20948988565158</v>
      </c>
    </row>
    <row r="11" spans="1:19" s="9" customFormat="1" ht="14.1" customHeight="1">
      <c r="A11" s="35" t="s">
        <v>114</v>
      </c>
      <c r="B11" s="36" t="s">
        <v>2</v>
      </c>
      <c r="C11" s="209">
        <v>2626</v>
      </c>
      <c r="D11" s="144">
        <v>1</v>
      </c>
      <c r="E11" s="209">
        <v>2619</v>
      </c>
      <c r="F11" s="144">
        <v>1</v>
      </c>
      <c r="G11" s="166">
        <v>9327349.7499999665</v>
      </c>
      <c r="H11" s="144">
        <v>1</v>
      </c>
      <c r="I11" s="209">
        <v>0</v>
      </c>
      <c r="J11" s="144"/>
      <c r="K11" s="209">
        <v>0</v>
      </c>
      <c r="L11" s="144"/>
      <c r="M11" s="209">
        <v>0</v>
      </c>
      <c r="N11" s="144"/>
      <c r="O11" s="205">
        <f>C11+I11</f>
        <v>2626</v>
      </c>
      <c r="P11" s="205">
        <f>+E11+K11</f>
        <v>2619</v>
      </c>
      <c r="Q11" s="206">
        <f>+G11+M11</f>
        <v>9327349.7499999665</v>
      </c>
      <c r="R11" s="207">
        <f>Q11/O11</f>
        <v>3551.9229817212363</v>
      </c>
      <c r="S11" s="207">
        <f>Q11/P11</f>
        <v>3561.4164757540916</v>
      </c>
    </row>
    <row r="12" spans="1:19" s="9" customFormat="1" ht="14.1" customHeight="1">
      <c r="A12" s="32" t="s">
        <v>101</v>
      </c>
      <c r="B12" s="36" t="s">
        <v>2</v>
      </c>
      <c r="C12" s="151"/>
      <c r="D12" s="195"/>
      <c r="E12" s="151"/>
      <c r="F12" s="195"/>
      <c r="G12" s="149"/>
      <c r="H12" s="195"/>
      <c r="I12" s="151"/>
      <c r="J12" s="195"/>
      <c r="K12" s="151"/>
      <c r="L12" s="195"/>
      <c r="M12" s="151"/>
      <c r="N12" s="195"/>
      <c r="O12" s="191"/>
      <c r="P12" s="191"/>
      <c r="Q12" s="148"/>
      <c r="R12" s="192"/>
      <c r="S12" s="192"/>
    </row>
    <row r="13" spans="1:19" s="9" customFormat="1" ht="14.1" customHeight="1">
      <c r="A13" s="32" t="s">
        <v>102</v>
      </c>
      <c r="B13" s="36" t="s">
        <v>2</v>
      </c>
      <c r="C13" s="151">
        <v>2038</v>
      </c>
      <c r="D13" s="195">
        <v>1</v>
      </c>
      <c r="E13" s="151">
        <v>2025</v>
      </c>
      <c r="F13" s="195">
        <v>1</v>
      </c>
      <c r="G13" s="149">
        <v>265202.5</v>
      </c>
      <c r="H13" s="195">
        <v>1</v>
      </c>
      <c r="I13" s="151">
        <v>0</v>
      </c>
      <c r="J13" s="195"/>
      <c r="K13" s="151">
        <v>0</v>
      </c>
      <c r="L13" s="195"/>
      <c r="M13" s="151">
        <v>0</v>
      </c>
      <c r="N13" s="195"/>
      <c r="O13" s="191">
        <f>C13+I13</f>
        <v>2038</v>
      </c>
      <c r="P13" s="191">
        <f>+E13+K13</f>
        <v>2025</v>
      </c>
      <c r="Q13" s="148">
        <f>+G13+M13</f>
        <v>265202.5</v>
      </c>
      <c r="R13" s="192">
        <f>Q13/O13</f>
        <v>130.12880274779195</v>
      </c>
      <c r="S13" s="192">
        <f>Q13/P13</f>
        <v>130.9641975308642</v>
      </c>
    </row>
    <row r="14" spans="1:19" s="9" customFormat="1" ht="14.1" customHeight="1">
      <c r="A14" s="32" t="s">
        <v>103</v>
      </c>
      <c r="B14" s="36" t="s">
        <v>2</v>
      </c>
      <c r="C14" s="151">
        <v>69</v>
      </c>
      <c r="D14" s="195">
        <v>1</v>
      </c>
      <c r="E14" s="151">
        <v>69</v>
      </c>
      <c r="F14" s="195">
        <v>1</v>
      </c>
      <c r="G14" s="149">
        <v>255807.75</v>
      </c>
      <c r="H14" s="195">
        <v>1</v>
      </c>
      <c r="I14" s="151">
        <v>0</v>
      </c>
      <c r="J14" s="195"/>
      <c r="K14" s="151">
        <v>0</v>
      </c>
      <c r="L14" s="195"/>
      <c r="M14" s="151">
        <v>0</v>
      </c>
      <c r="N14" s="195"/>
      <c r="O14" s="191">
        <f>C14+I14</f>
        <v>69</v>
      </c>
      <c r="P14" s="191">
        <f>+E14+K14</f>
        <v>69</v>
      </c>
      <c r="Q14" s="148">
        <f>+G14+M14</f>
        <v>255807.75</v>
      </c>
      <c r="R14" s="192">
        <f>Q14/O14</f>
        <v>3707.358695652174</v>
      </c>
      <c r="S14" s="192">
        <f>Q14/P14</f>
        <v>3707.358695652174</v>
      </c>
    </row>
    <row r="15" spans="1:19" s="9" customFormat="1" ht="14.1" customHeight="1">
      <c r="A15" s="32" t="s">
        <v>104</v>
      </c>
      <c r="B15" s="36" t="s">
        <v>2</v>
      </c>
      <c r="C15" s="151">
        <v>14101</v>
      </c>
      <c r="D15" s="195">
        <v>0.99964554090457958</v>
      </c>
      <c r="E15" s="151">
        <v>14101</v>
      </c>
      <c r="F15" s="195">
        <v>0.99964554090457958</v>
      </c>
      <c r="G15" s="149">
        <v>12946574.139997575</v>
      </c>
      <c r="H15" s="195">
        <v>0.99963657262909866</v>
      </c>
      <c r="I15" s="151">
        <v>5</v>
      </c>
      <c r="J15" s="195">
        <v>3.544590954203885E-4</v>
      </c>
      <c r="K15" s="151">
        <v>5</v>
      </c>
      <c r="L15" s="195">
        <v>3.544590954203885E-4</v>
      </c>
      <c r="M15" s="151">
        <v>4706.8500000000004</v>
      </c>
      <c r="N15" s="195">
        <v>3.6342737090139232E-4</v>
      </c>
      <c r="O15" s="191">
        <f>C15+I15</f>
        <v>14106</v>
      </c>
      <c r="P15" s="191">
        <f>+E15+K15</f>
        <v>14106</v>
      </c>
      <c r="Q15" s="148">
        <f>+G15+M15</f>
        <v>12951280.989997575</v>
      </c>
      <c r="R15" s="192">
        <f>Q15/O15</f>
        <v>918.1398688499628</v>
      </c>
      <c r="S15" s="192">
        <f>Q15/P15</f>
        <v>918.1398688499628</v>
      </c>
    </row>
    <row r="16" spans="1:19" s="9" customFormat="1" ht="14.1" customHeight="1">
      <c r="A16" s="32" t="s">
        <v>105</v>
      </c>
      <c r="B16" s="36" t="s">
        <v>2</v>
      </c>
      <c r="C16" s="151">
        <v>2507</v>
      </c>
      <c r="D16" s="195">
        <v>1</v>
      </c>
      <c r="E16" s="151">
        <v>2507</v>
      </c>
      <c r="F16" s="195">
        <v>1</v>
      </c>
      <c r="G16" s="149">
        <v>200560</v>
      </c>
      <c r="H16" s="195">
        <v>1</v>
      </c>
      <c r="I16" s="151">
        <v>0</v>
      </c>
      <c r="J16" s="195">
        <v>0</v>
      </c>
      <c r="K16" s="151">
        <v>0</v>
      </c>
      <c r="L16" s="195">
        <v>0</v>
      </c>
      <c r="M16" s="151">
        <v>0</v>
      </c>
      <c r="N16" s="195">
        <v>0</v>
      </c>
      <c r="O16" s="191">
        <f>C16+I16</f>
        <v>2507</v>
      </c>
      <c r="P16" s="191">
        <f>+E16+K16</f>
        <v>2507</v>
      </c>
      <c r="Q16" s="148">
        <f>+G16+M16</f>
        <v>200560</v>
      </c>
      <c r="R16" s="192">
        <f>Q16/O16</f>
        <v>80</v>
      </c>
      <c r="S16" s="192">
        <f>Q16/P16</f>
        <v>80</v>
      </c>
    </row>
    <row r="17" spans="1:19" s="9" customFormat="1" ht="14.1" customHeight="1">
      <c r="A17" s="172" t="s">
        <v>106</v>
      </c>
      <c r="B17" s="193"/>
      <c r="C17" s="193"/>
      <c r="D17" s="193"/>
      <c r="E17" s="193"/>
      <c r="F17" s="193"/>
      <c r="G17" s="193"/>
      <c r="H17" s="193"/>
      <c r="I17" s="193"/>
      <c r="J17" s="193"/>
      <c r="K17" s="193"/>
      <c r="L17" s="193"/>
      <c r="M17" s="193"/>
      <c r="N17" s="193"/>
      <c r="O17" s="193"/>
      <c r="P17" s="193"/>
      <c r="Q17" s="193"/>
      <c r="R17" s="193"/>
      <c r="S17" s="194"/>
    </row>
    <row r="18" spans="1:19" s="9" customFormat="1" ht="14.1" customHeight="1">
      <c r="A18" s="32" t="s">
        <v>69</v>
      </c>
      <c r="B18" s="36" t="s">
        <v>3</v>
      </c>
      <c r="C18" s="151">
        <v>1426</v>
      </c>
      <c r="D18" s="195">
        <v>1</v>
      </c>
      <c r="E18" s="151">
        <v>663</v>
      </c>
      <c r="F18" s="195">
        <v>1</v>
      </c>
      <c r="G18" s="149">
        <v>106244.21</v>
      </c>
      <c r="H18" s="195">
        <v>1</v>
      </c>
      <c r="I18" s="151">
        <v>0</v>
      </c>
      <c r="J18" s="195"/>
      <c r="K18" s="151">
        <v>0</v>
      </c>
      <c r="L18" s="195"/>
      <c r="M18" s="151">
        <v>0</v>
      </c>
      <c r="N18" s="195"/>
      <c r="O18" s="191">
        <f>C18+I18</f>
        <v>1426</v>
      </c>
      <c r="P18" s="191">
        <f>+E18+K18</f>
        <v>663</v>
      </c>
      <c r="Q18" s="148">
        <f>+G18+M18</f>
        <v>106244.21</v>
      </c>
      <c r="R18" s="192">
        <f>Q18/O18</f>
        <v>74.505056100981776</v>
      </c>
      <c r="S18" s="192">
        <f>Q18/P18</f>
        <v>160.24767722473607</v>
      </c>
    </row>
    <row r="19" spans="1:19" s="9" customFormat="1" ht="14.1" customHeight="1">
      <c r="A19" s="32" t="s">
        <v>107</v>
      </c>
      <c r="B19" s="36" t="s">
        <v>3</v>
      </c>
      <c r="C19" s="151">
        <v>2406</v>
      </c>
      <c r="D19" s="195">
        <v>1</v>
      </c>
      <c r="E19" s="151">
        <v>2399</v>
      </c>
      <c r="F19" s="195">
        <v>1</v>
      </c>
      <c r="G19" s="149">
        <v>521150</v>
      </c>
      <c r="H19" s="195">
        <v>1</v>
      </c>
      <c r="I19" s="151">
        <v>0</v>
      </c>
      <c r="J19" s="195"/>
      <c r="K19" s="151">
        <v>0</v>
      </c>
      <c r="L19" s="195"/>
      <c r="M19" s="151">
        <v>0</v>
      </c>
      <c r="N19" s="195"/>
      <c r="O19" s="191">
        <f>C19+I19</f>
        <v>2406</v>
      </c>
      <c r="P19" s="191">
        <f>+E19+K19</f>
        <v>2399</v>
      </c>
      <c r="Q19" s="148">
        <f>+G19+M19</f>
        <v>521150</v>
      </c>
      <c r="R19" s="192">
        <f>Q19/O19</f>
        <v>216.6043225270158</v>
      </c>
      <c r="S19" s="192">
        <f>Q19/P19</f>
        <v>217.23634847853273</v>
      </c>
    </row>
    <row r="20" spans="1:19" s="9" customFormat="1" ht="14.1" customHeight="1">
      <c r="A20" s="32" t="s">
        <v>108</v>
      </c>
      <c r="B20" s="36" t="s">
        <v>3</v>
      </c>
      <c r="C20" s="151">
        <v>5</v>
      </c>
      <c r="D20" s="195">
        <v>1</v>
      </c>
      <c r="E20" s="151">
        <v>5</v>
      </c>
      <c r="F20" s="195">
        <v>1</v>
      </c>
      <c r="G20" s="149">
        <v>4623.84</v>
      </c>
      <c r="H20" s="195">
        <v>1</v>
      </c>
      <c r="I20" s="151">
        <v>0</v>
      </c>
      <c r="J20" s="195"/>
      <c r="K20" s="151">
        <v>0</v>
      </c>
      <c r="L20" s="195"/>
      <c r="M20" s="151">
        <v>0</v>
      </c>
      <c r="N20" s="195"/>
      <c r="O20" s="191">
        <f>C20+I20</f>
        <v>5</v>
      </c>
      <c r="P20" s="191">
        <f>+E20+K20</f>
        <v>5</v>
      </c>
      <c r="Q20" s="148">
        <f>+G20+M20</f>
        <v>4623.84</v>
      </c>
      <c r="R20" s="192">
        <f>Q20/O20</f>
        <v>924.76800000000003</v>
      </c>
      <c r="S20" s="192">
        <f>Q20/P20</f>
        <v>924.76800000000003</v>
      </c>
    </row>
    <row r="21" spans="1:19" s="9" customFormat="1" ht="14.1" customHeight="1">
      <c r="A21" s="172" t="s">
        <v>44</v>
      </c>
      <c r="B21" s="193"/>
      <c r="C21" s="193"/>
      <c r="D21" s="193"/>
      <c r="E21" s="193"/>
      <c r="F21" s="193"/>
      <c r="G21" s="193"/>
      <c r="H21" s="193"/>
      <c r="I21" s="193"/>
      <c r="J21" s="193"/>
      <c r="K21" s="193"/>
      <c r="L21" s="193"/>
      <c r="M21" s="193"/>
      <c r="N21" s="193"/>
      <c r="O21" s="193"/>
      <c r="P21" s="193"/>
      <c r="Q21" s="193"/>
      <c r="R21" s="193"/>
      <c r="S21" s="194"/>
    </row>
    <row r="22" spans="1:19" s="9" customFormat="1" ht="14.1" customHeight="1">
      <c r="A22" s="32" t="s">
        <v>70</v>
      </c>
      <c r="B22" s="36" t="s">
        <v>3</v>
      </c>
      <c r="C22" s="151">
        <v>952</v>
      </c>
      <c r="D22" s="195">
        <v>1</v>
      </c>
      <c r="E22" s="151">
        <v>502</v>
      </c>
      <c r="F22" s="195">
        <v>1</v>
      </c>
      <c r="G22" s="149">
        <v>19855.5</v>
      </c>
      <c r="H22" s="195">
        <v>1</v>
      </c>
      <c r="I22" s="151">
        <v>0</v>
      </c>
      <c r="J22" s="195"/>
      <c r="K22" s="151">
        <v>0</v>
      </c>
      <c r="L22" s="195"/>
      <c r="M22" s="151">
        <v>0</v>
      </c>
      <c r="N22" s="195" t="s">
        <v>94</v>
      </c>
      <c r="O22" s="191">
        <f>C22+I22</f>
        <v>952</v>
      </c>
      <c r="P22" s="191">
        <f>+E22+K22</f>
        <v>502</v>
      </c>
      <c r="Q22" s="148">
        <f>+G22+M22</f>
        <v>19855.5</v>
      </c>
      <c r="R22" s="192">
        <f>Q22/O22</f>
        <v>20.856617647058822</v>
      </c>
      <c r="S22" s="192">
        <f>Q22/P22</f>
        <v>39.552788844621517</v>
      </c>
    </row>
    <row r="23" spans="1:19" s="9" customFormat="1" ht="14.1" customHeight="1">
      <c r="A23" s="32" t="s">
        <v>45</v>
      </c>
      <c r="B23" s="36" t="s">
        <v>2</v>
      </c>
      <c r="C23" s="151"/>
      <c r="D23" s="195"/>
      <c r="E23" s="151"/>
      <c r="F23" s="195"/>
      <c r="G23" s="149"/>
      <c r="H23" s="195"/>
      <c r="I23" s="151"/>
      <c r="J23" s="195"/>
      <c r="K23" s="151"/>
      <c r="L23" s="195"/>
      <c r="M23" s="151"/>
      <c r="N23" s="195"/>
      <c r="O23" s="191"/>
      <c r="P23" s="191"/>
      <c r="Q23" s="148"/>
      <c r="R23" s="192"/>
      <c r="S23" s="192"/>
    </row>
    <row r="24" spans="1:19" s="9" customFormat="1" ht="14.1" customHeight="1">
      <c r="A24" s="32" t="s">
        <v>46</v>
      </c>
      <c r="B24" s="36" t="s">
        <v>2</v>
      </c>
      <c r="C24" s="151"/>
      <c r="D24" s="195"/>
      <c r="E24" s="151"/>
      <c r="F24" s="195"/>
      <c r="G24" s="149"/>
      <c r="H24" s="195"/>
      <c r="I24" s="151"/>
      <c r="J24" s="195"/>
      <c r="K24" s="151"/>
      <c r="L24" s="195"/>
      <c r="M24" s="151"/>
      <c r="N24" s="195"/>
      <c r="O24" s="191"/>
      <c r="P24" s="191"/>
      <c r="Q24" s="148"/>
      <c r="R24" s="192"/>
      <c r="S24" s="192"/>
    </row>
    <row r="25" spans="1:19" s="9" customFormat="1" ht="14.1" customHeight="1">
      <c r="A25" s="37" t="s">
        <v>47</v>
      </c>
      <c r="B25" s="36" t="s">
        <v>2</v>
      </c>
      <c r="C25" s="151"/>
      <c r="D25" s="195"/>
      <c r="E25" s="151"/>
      <c r="F25" s="195"/>
      <c r="G25" s="149"/>
      <c r="H25" s="195"/>
      <c r="I25" s="151"/>
      <c r="J25" s="195"/>
      <c r="K25" s="151"/>
      <c r="L25" s="195"/>
      <c r="M25" s="151"/>
      <c r="N25" s="195"/>
      <c r="O25" s="191"/>
      <c r="P25" s="191"/>
      <c r="Q25" s="148"/>
      <c r="R25" s="192"/>
      <c r="S25" s="192"/>
    </row>
    <row r="26" spans="1:19" s="9" customFormat="1" ht="14.1" customHeight="1">
      <c r="A26" s="37" t="s">
        <v>48</v>
      </c>
      <c r="B26" s="36" t="s">
        <v>2</v>
      </c>
      <c r="C26" s="151"/>
      <c r="D26" s="195"/>
      <c r="E26" s="151"/>
      <c r="F26" s="195"/>
      <c r="G26" s="149"/>
      <c r="H26" s="195"/>
      <c r="I26" s="151"/>
      <c r="J26" s="195"/>
      <c r="K26" s="151"/>
      <c r="L26" s="195"/>
      <c r="M26" s="151"/>
      <c r="N26" s="195"/>
      <c r="O26" s="191"/>
      <c r="P26" s="191"/>
      <c r="Q26" s="148"/>
      <c r="R26" s="192"/>
      <c r="S26" s="192"/>
    </row>
    <row r="27" spans="1:19" s="9" customFormat="1" ht="14.1" customHeight="1">
      <c r="A27" s="172" t="s">
        <v>4</v>
      </c>
      <c r="B27" s="193"/>
      <c r="C27" s="193"/>
      <c r="D27" s="193"/>
      <c r="E27" s="193"/>
      <c r="F27" s="193"/>
      <c r="G27" s="193"/>
      <c r="H27" s="193"/>
      <c r="I27" s="193"/>
      <c r="J27" s="193"/>
      <c r="K27" s="193"/>
      <c r="L27" s="193"/>
      <c r="M27" s="193"/>
      <c r="N27" s="193"/>
      <c r="O27" s="193"/>
      <c r="P27" s="193"/>
      <c r="Q27" s="193"/>
      <c r="R27" s="193"/>
      <c r="S27" s="194"/>
    </row>
    <row r="28" spans="1:19" s="9" customFormat="1" ht="14.1" customHeight="1">
      <c r="A28" s="32" t="s">
        <v>49</v>
      </c>
      <c r="B28" s="36" t="s">
        <v>2</v>
      </c>
      <c r="C28" s="151">
        <v>175503</v>
      </c>
      <c r="D28" s="195">
        <v>0.71112002528383533</v>
      </c>
      <c r="E28" s="151">
        <v>37746</v>
      </c>
      <c r="F28" s="195">
        <v>0.68358144083451045</v>
      </c>
      <c r="G28" s="149">
        <v>1116178.1799998146</v>
      </c>
      <c r="H28" s="195">
        <v>0.71181824023401175</v>
      </c>
      <c r="I28" s="151">
        <v>71295</v>
      </c>
      <c r="J28" s="195">
        <v>0.28887997471616461</v>
      </c>
      <c r="K28" s="151">
        <v>17472</v>
      </c>
      <c r="L28" s="195">
        <v>0.3164185591654895</v>
      </c>
      <c r="M28" s="151">
        <v>451888.10000007512</v>
      </c>
      <c r="N28" s="195">
        <v>0.28818175976598831</v>
      </c>
      <c r="O28" s="191">
        <f>C28+I28</f>
        <v>246798</v>
      </c>
      <c r="P28" s="191">
        <f>+E28+K28</f>
        <v>55218</v>
      </c>
      <c r="Q28" s="148">
        <f>+G28+M28</f>
        <v>1568066.2799998897</v>
      </c>
      <c r="R28" s="192">
        <f>Q28/O28</f>
        <v>6.3536425740884841</v>
      </c>
      <c r="S28" s="192">
        <f>Q28/P28</f>
        <v>28.397737694228145</v>
      </c>
    </row>
    <row r="29" spans="1:19" s="9" customFormat="1" ht="14.1" customHeight="1">
      <c r="A29" s="32" t="s">
        <v>50</v>
      </c>
      <c r="B29" s="36" t="s">
        <v>2</v>
      </c>
      <c r="C29" s="151"/>
      <c r="D29" s="195"/>
      <c r="E29" s="151"/>
      <c r="F29" s="195"/>
      <c r="G29" s="149"/>
      <c r="H29" s="195"/>
      <c r="I29" s="151"/>
      <c r="J29" s="195"/>
      <c r="K29" s="151"/>
      <c r="L29" s="195"/>
      <c r="M29" s="151"/>
      <c r="N29" s="195"/>
      <c r="O29" s="191"/>
      <c r="P29" s="191"/>
      <c r="Q29" s="148"/>
      <c r="R29" s="192"/>
      <c r="S29" s="192"/>
    </row>
    <row r="30" spans="1:19" s="9" customFormat="1" ht="14.1" customHeight="1">
      <c r="A30" s="32" t="s">
        <v>51</v>
      </c>
      <c r="B30" s="36" t="s">
        <v>2</v>
      </c>
      <c r="C30" s="151">
        <v>780</v>
      </c>
      <c r="D30" s="195">
        <v>1</v>
      </c>
      <c r="E30" s="151">
        <v>602</v>
      </c>
      <c r="F30" s="195">
        <v>1</v>
      </c>
      <c r="G30" s="149">
        <v>66300</v>
      </c>
      <c r="H30" s="195">
        <v>1</v>
      </c>
      <c r="I30" s="151">
        <v>0</v>
      </c>
      <c r="J30" s="195"/>
      <c r="K30" s="151">
        <v>0</v>
      </c>
      <c r="L30" s="195"/>
      <c r="M30" s="151">
        <v>0</v>
      </c>
      <c r="N30" s="195"/>
      <c r="O30" s="191">
        <f>C30+I30</f>
        <v>780</v>
      </c>
      <c r="P30" s="191">
        <f>+E30+K30</f>
        <v>602</v>
      </c>
      <c r="Q30" s="148">
        <f>+G30+M30</f>
        <v>66300</v>
      </c>
      <c r="R30" s="192">
        <f>Q30/O30</f>
        <v>85</v>
      </c>
      <c r="S30" s="192">
        <f>Q30/P30</f>
        <v>110.1328903654485</v>
      </c>
    </row>
    <row r="31" spans="1:19" s="9" customFormat="1" ht="14.1" customHeight="1">
      <c r="A31" s="32" t="s">
        <v>52</v>
      </c>
      <c r="B31" s="36" t="s">
        <v>2</v>
      </c>
      <c r="C31" s="151">
        <v>1094</v>
      </c>
      <c r="D31" s="195">
        <v>0.4246894409937888</v>
      </c>
      <c r="E31" s="151">
        <v>1094</v>
      </c>
      <c r="F31" s="195">
        <v>0.4246894409937888</v>
      </c>
      <c r="G31" s="149">
        <v>51084.939999999166</v>
      </c>
      <c r="H31" s="195">
        <v>0.4241840229282986</v>
      </c>
      <c r="I31" s="151">
        <v>1482</v>
      </c>
      <c r="J31" s="195">
        <v>0.5753105590062112</v>
      </c>
      <c r="K31" s="151">
        <v>1482</v>
      </c>
      <c r="L31" s="195">
        <v>0.5753105590062112</v>
      </c>
      <c r="M31" s="151">
        <v>69346.139999999432</v>
      </c>
      <c r="N31" s="195">
        <v>0.5758159770717014</v>
      </c>
      <c r="O31" s="191">
        <f>C31+I31</f>
        <v>2576</v>
      </c>
      <c r="P31" s="191">
        <f>+E31+K31</f>
        <v>2576</v>
      </c>
      <c r="Q31" s="148">
        <f>+G31+M31</f>
        <v>120431.07999999859</v>
      </c>
      <c r="R31" s="192">
        <f>Q31/O31</f>
        <v>46.751195652173365</v>
      </c>
      <c r="S31" s="192">
        <f>Q31/P31</f>
        <v>46.751195652173365</v>
      </c>
    </row>
    <row r="32" spans="1:19" s="9" customFormat="1" ht="14.1" customHeight="1">
      <c r="A32" s="172" t="s">
        <v>5</v>
      </c>
      <c r="B32" s="193"/>
      <c r="C32" s="193"/>
      <c r="D32" s="193"/>
      <c r="E32" s="193"/>
      <c r="F32" s="193"/>
      <c r="G32" s="193"/>
      <c r="H32" s="193"/>
      <c r="I32" s="193"/>
      <c r="J32" s="193"/>
      <c r="K32" s="193"/>
      <c r="L32" s="193"/>
      <c r="M32" s="193"/>
      <c r="N32" s="193"/>
      <c r="O32" s="193"/>
      <c r="P32" s="193"/>
      <c r="Q32" s="193"/>
      <c r="R32" s="193"/>
      <c r="S32" s="194"/>
    </row>
    <row r="33" spans="1:19" s="9" customFormat="1" ht="14.1" customHeight="1">
      <c r="A33" s="32" t="s">
        <v>53</v>
      </c>
      <c r="B33" s="36" t="s">
        <v>2</v>
      </c>
      <c r="C33" s="151">
        <v>25283</v>
      </c>
      <c r="D33" s="195">
        <v>1</v>
      </c>
      <c r="E33" s="151">
        <v>25283</v>
      </c>
      <c r="F33" s="195">
        <v>1</v>
      </c>
      <c r="G33" s="149">
        <v>20070173.685004175</v>
      </c>
      <c r="H33" s="195">
        <v>1</v>
      </c>
      <c r="I33" s="151">
        <v>0</v>
      </c>
      <c r="J33" s="195"/>
      <c r="K33" s="151">
        <v>0</v>
      </c>
      <c r="L33" s="195"/>
      <c r="M33" s="151">
        <v>0</v>
      </c>
      <c r="N33" s="195"/>
      <c r="O33" s="191">
        <f>C33+I33</f>
        <v>25283</v>
      </c>
      <c r="P33" s="191">
        <f>+E33+K33</f>
        <v>25283</v>
      </c>
      <c r="Q33" s="148">
        <f>+G33+M33</f>
        <v>20070173.685004175</v>
      </c>
      <c r="R33" s="192">
        <f>Q33/O33</f>
        <v>793.82089487023586</v>
      </c>
      <c r="S33" s="192">
        <f>Q33/P33</f>
        <v>793.82089487023586</v>
      </c>
    </row>
    <row r="34" spans="1:19" s="9" customFormat="1" ht="14.1" customHeight="1">
      <c r="A34" s="32" t="s">
        <v>68</v>
      </c>
      <c r="B34" s="36" t="s">
        <v>2</v>
      </c>
      <c r="C34" s="151"/>
      <c r="D34" s="195"/>
      <c r="E34" s="151"/>
      <c r="F34" s="195"/>
      <c r="G34" s="149"/>
      <c r="H34" s="195"/>
      <c r="I34" s="151"/>
      <c r="J34" s="195"/>
      <c r="K34" s="151"/>
      <c r="L34" s="195"/>
      <c r="M34" s="151"/>
      <c r="N34" s="195"/>
      <c r="O34" s="191"/>
      <c r="P34" s="191"/>
      <c r="Q34" s="148"/>
      <c r="R34" s="192"/>
      <c r="S34" s="192"/>
    </row>
    <row r="35" spans="1:19" s="9" customFormat="1" ht="14.1" customHeight="1">
      <c r="A35" s="172" t="s">
        <v>54</v>
      </c>
      <c r="B35" s="193"/>
      <c r="C35" s="193"/>
      <c r="D35" s="193"/>
      <c r="E35" s="193"/>
      <c r="F35" s="193"/>
      <c r="G35" s="193"/>
      <c r="H35" s="193"/>
      <c r="I35" s="193"/>
      <c r="J35" s="193"/>
      <c r="K35" s="193"/>
      <c r="L35" s="193"/>
      <c r="M35" s="193"/>
      <c r="N35" s="193"/>
      <c r="O35" s="193"/>
      <c r="P35" s="193"/>
      <c r="Q35" s="193"/>
      <c r="R35" s="193"/>
      <c r="S35" s="194"/>
    </row>
    <row r="36" spans="1:19" s="9" customFormat="1" ht="14.1" customHeight="1">
      <c r="A36" s="32" t="s">
        <v>54</v>
      </c>
      <c r="B36" s="36" t="s">
        <v>2</v>
      </c>
      <c r="C36" s="151">
        <v>2163</v>
      </c>
      <c r="D36" s="195">
        <v>1</v>
      </c>
      <c r="E36" s="151">
        <v>2163</v>
      </c>
      <c r="F36" s="195">
        <v>1</v>
      </c>
      <c r="G36" s="149">
        <v>2256695.58</v>
      </c>
      <c r="H36" s="195">
        <v>1</v>
      </c>
      <c r="I36" s="151">
        <v>0</v>
      </c>
      <c r="J36" s="195"/>
      <c r="K36" s="151">
        <v>0</v>
      </c>
      <c r="L36" s="195"/>
      <c r="M36" s="151">
        <v>0</v>
      </c>
      <c r="N36" s="195"/>
      <c r="O36" s="191">
        <f>C36+I36</f>
        <v>2163</v>
      </c>
      <c r="P36" s="191">
        <f>+E36+K36</f>
        <v>2163</v>
      </c>
      <c r="Q36" s="148">
        <f>+G36+M36</f>
        <v>2256695.58</v>
      </c>
      <c r="R36" s="192">
        <f>Q36/O36</f>
        <v>1043.3174202496532</v>
      </c>
      <c r="S36" s="192">
        <f>Q36/P36</f>
        <v>1043.3174202496532</v>
      </c>
    </row>
    <row r="37" spans="1:19" s="9" customFormat="1" ht="14.1" customHeight="1">
      <c r="A37" s="172" t="s">
        <v>55</v>
      </c>
      <c r="B37" s="193"/>
      <c r="C37" s="193"/>
      <c r="D37" s="193"/>
      <c r="E37" s="193"/>
      <c r="F37" s="193"/>
      <c r="G37" s="193"/>
      <c r="H37" s="193"/>
      <c r="I37" s="193"/>
      <c r="J37" s="193"/>
      <c r="K37" s="193"/>
      <c r="L37" s="193"/>
      <c r="M37" s="193"/>
      <c r="N37" s="193"/>
      <c r="O37" s="193"/>
      <c r="P37" s="193"/>
      <c r="Q37" s="193"/>
      <c r="R37" s="193"/>
      <c r="S37" s="194"/>
    </row>
    <row r="38" spans="1:19" s="9" customFormat="1" ht="14.1" customHeight="1">
      <c r="A38" s="32" t="s">
        <v>56</v>
      </c>
      <c r="B38" s="36" t="s">
        <v>2</v>
      </c>
      <c r="C38" s="36"/>
      <c r="D38" s="36"/>
      <c r="E38" s="36"/>
      <c r="F38" s="36"/>
      <c r="G38" s="36"/>
      <c r="H38" s="36"/>
      <c r="I38" s="36"/>
      <c r="J38" s="36"/>
      <c r="K38" s="36"/>
      <c r="L38" s="36"/>
      <c r="M38" s="36"/>
      <c r="N38" s="36"/>
      <c r="O38" s="36"/>
      <c r="P38" s="36"/>
      <c r="Q38" s="36"/>
      <c r="R38" s="36"/>
      <c r="S38" s="36"/>
    </row>
    <row r="39" spans="1:19" s="9" customFormat="1" ht="14.1" customHeight="1">
      <c r="A39" s="32" t="s">
        <v>57</v>
      </c>
      <c r="B39" s="36" t="s">
        <v>2</v>
      </c>
      <c r="C39" s="36"/>
      <c r="D39" s="36"/>
      <c r="E39" s="36"/>
      <c r="F39" s="36"/>
      <c r="G39" s="36"/>
      <c r="H39" s="36"/>
      <c r="I39" s="36"/>
      <c r="J39" s="36"/>
      <c r="K39" s="36"/>
      <c r="L39" s="36"/>
      <c r="M39" s="36"/>
      <c r="N39" s="36"/>
      <c r="O39" s="36"/>
      <c r="P39" s="36"/>
      <c r="Q39" s="36"/>
      <c r="R39" s="36"/>
      <c r="S39" s="36"/>
    </row>
    <row r="40" spans="1:19" s="9" customFormat="1" ht="14.1" customHeight="1">
      <c r="A40" s="32" t="s">
        <v>71</v>
      </c>
      <c r="B40" s="36" t="s">
        <v>2</v>
      </c>
      <c r="C40" s="36"/>
      <c r="D40" s="36"/>
      <c r="E40" s="36"/>
      <c r="F40" s="36"/>
      <c r="G40" s="36"/>
      <c r="H40" s="36"/>
      <c r="I40" s="36"/>
      <c r="J40" s="36"/>
      <c r="K40" s="36"/>
      <c r="L40" s="36"/>
      <c r="M40" s="36"/>
      <c r="N40" s="36"/>
      <c r="O40" s="36"/>
      <c r="P40" s="36"/>
      <c r="Q40" s="36"/>
      <c r="R40" s="36"/>
      <c r="S40" s="36"/>
    </row>
    <row r="41" spans="1:19" s="9" customFormat="1" ht="14.1" customHeight="1">
      <c r="A41" s="32" t="s">
        <v>58</v>
      </c>
      <c r="B41" s="36" t="s">
        <v>2</v>
      </c>
      <c r="C41" s="36"/>
      <c r="D41" s="36"/>
      <c r="E41" s="36"/>
      <c r="F41" s="36"/>
      <c r="G41" s="36"/>
      <c r="H41" s="36"/>
      <c r="I41" s="36"/>
      <c r="J41" s="36"/>
      <c r="K41" s="36"/>
      <c r="L41" s="36"/>
      <c r="M41" s="36"/>
      <c r="N41" s="36"/>
      <c r="O41" s="36"/>
      <c r="P41" s="36"/>
      <c r="Q41" s="36"/>
      <c r="R41" s="36"/>
      <c r="S41" s="36"/>
    </row>
    <row r="42" spans="1:19" s="9" customFormat="1" ht="14.1" customHeight="1">
      <c r="A42" s="32" t="s">
        <v>72</v>
      </c>
      <c r="B42" s="36" t="s">
        <v>2</v>
      </c>
      <c r="C42" s="36"/>
      <c r="D42" s="36"/>
      <c r="E42" s="36"/>
      <c r="F42" s="36"/>
      <c r="G42" s="36"/>
      <c r="H42" s="36"/>
      <c r="I42" s="36"/>
      <c r="J42" s="36"/>
      <c r="K42" s="36"/>
      <c r="L42" s="36"/>
      <c r="M42" s="36"/>
      <c r="N42" s="36"/>
      <c r="O42" s="36"/>
      <c r="P42" s="36"/>
      <c r="Q42" s="36"/>
      <c r="R42" s="36"/>
      <c r="S42" s="36"/>
    </row>
    <row r="43" spans="1:19" s="9" customFormat="1" ht="14.1" customHeight="1">
      <c r="A43" s="32" t="s">
        <v>59</v>
      </c>
      <c r="B43" s="36" t="s">
        <v>2</v>
      </c>
      <c r="C43" s="36"/>
      <c r="D43" s="36"/>
      <c r="E43" s="36"/>
      <c r="F43" s="36"/>
      <c r="G43" s="36"/>
      <c r="H43" s="36"/>
      <c r="I43" s="36"/>
      <c r="J43" s="36"/>
      <c r="K43" s="36"/>
      <c r="L43" s="36"/>
      <c r="M43" s="36"/>
      <c r="N43" s="36"/>
      <c r="O43" s="36"/>
      <c r="P43" s="36"/>
      <c r="Q43" s="36"/>
      <c r="R43" s="36"/>
      <c r="S43" s="36"/>
    </row>
    <row r="44" spans="1:19" s="9" customFormat="1" ht="14.1" customHeight="1">
      <c r="A44" s="32" t="s">
        <v>73</v>
      </c>
      <c r="B44" s="36" t="s">
        <v>2</v>
      </c>
      <c r="C44" s="36"/>
      <c r="D44" s="36"/>
      <c r="E44" s="36"/>
      <c r="F44" s="36"/>
      <c r="G44" s="36"/>
      <c r="H44" s="36"/>
      <c r="I44" s="36"/>
      <c r="J44" s="36"/>
      <c r="K44" s="36"/>
      <c r="L44" s="36"/>
      <c r="M44" s="36"/>
      <c r="N44" s="36"/>
      <c r="O44" s="36"/>
      <c r="P44" s="36"/>
      <c r="Q44" s="36"/>
      <c r="R44" s="36"/>
      <c r="S44" s="36"/>
    </row>
    <row r="45" spans="1:19" s="9" customFormat="1" ht="14.1" customHeight="1">
      <c r="A45" s="32"/>
      <c r="B45" s="36"/>
      <c r="C45" s="36"/>
      <c r="D45" s="144"/>
      <c r="E45" s="36"/>
      <c r="F45" s="144"/>
      <c r="G45" s="126"/>
      <c r="H45" s="144"/>
      <c r="I45" s="36"/>
      <c r="J45" s="144"/>
      <c r="K45" s="36"/>
      <c r="L45" s="144"/>
      <c r="M45" s="36"/>
      <c r="N45" s="144"/>
      <c r="O45" s="205"/>
      <c r="P45" s="205"/>
      <c r="Q45" s="206"/>
      <c r="R45" s="207"/>
      <c r="S45" s="207"/>
    </row>
    <row r="46" spans="1:19" s="9" customFormat="1" ht="14.1" customHeight="1">
      <c r="A46" s="32"/>
      <c r="B46" s="36"/>
      <c r="C46" s="36"/>
      <c r="D46" s="36"/>
      <c r="E46" s="36"/>
      <c r="F46" s="36"/>
      <c r="G46" s="36"/>
      <c r="H46" s="36"/>
      <c r="I46" s="36"/>
      <c r="J46" s="36"/>
      <c r="K46" s="36"/>
      <c r="L46" s="36"/>
      <c r="M46" s="36"/>
      <c r="N46" s="36"/>
      <c r="O46" s="36"/>
      <c r="P46" s="36"/>
      <c r="Q46" s="36"/>
      <c r="R46" s="36"/>
      <c r="S46" s="36"/>
    </row>
    <row r="47" spans="1:19" s="9" customFormat="1" ht="14.1" customHeight="1">
      <c r="A47" s="32"/>
      <c r="B47" s="36"/>
      <c r="C47" s="36"/>
      <c r="D47" s="36"/>
      <c r="E47" s="36"/>
      <c r="F47" s="36"/>
      <c r="G47" s="36"/>
      <c r="H47" s="36"/>
      <c r="I47" s="36"/>
      <c r="J47" s="36"/>
      <c r="K47" s="36"/>
      <c r="L47" s="36"/>
      <c r="M47" s="36"/>
      <c r="N47" s="36"/>
      <c r="O47" s="36"/>
      <c r="P47" s="36"/>
      <c r="Q47" s="36"/>
      <c r="R47" s="36"/>
      <c r="S47" s="36"/>
    </row>
    <row r="48" spans="1:19" s="9" customFormat="1" ht="14.1" customHeight="1">
      <c r="A48" s="32"/>
      <c r="B48" s="36"/>
      <c r="C48" s="36"/>
      <c r="D48" s="36"/>
      <c r="E48" s="36"/>
      <c r="F48" s="36"/>
      <c r="G48" s="36"/>
      <c r="H48" s="36"/>
      <c r="I48" s="36"/>
      <c r="J48" s="36"/>
      <c r="K48" s="36"/>
      <c r="L48" s="36"/>
      <c r="M48" s="36"/>
      <c r="N48" s="36"/>
      <c r="O48" s="36"/>
      <c r="P48" s="36"/>
      <c r="Q48" s="36"/>
      <c r="R48" s="36"/>
      <c r="S48" s="36"/>
    </row>
    <row r="49" spans="1:19" s="9" customFormat="1" ht="14.1" customHeight="1">
      <c r="A49" s="32"/>
      <c r="B49" s="36"/>
      <c r="C49" s="36"/>
      <c r="D49" s="36"/>
      <c r="E49" s="36"/>
      <c r="F49" s="36"/>
      <c r="G49" s="36"/>
      <c r="H49" s="36"/>
      <c r="I49" s="36"/>
      <c r="J49" s="36"/>
      <c r="K49" s="36"/>
      <c r="L49" s="36"/>
      <c r="M49" s="36"/>
      <c r="N49" s="36"/>
      <c r="O49" s="36"/>
      <c r="P49" s="36"/>
      <c r="Q49" s="36"/>
      <c r="R49" s="36"/>
      <c r="S49" s="36"/>
    </row>
    <row r="50" spans="1:19" s="9" customFormat="1" ht="14.1" customHeight="1">
      <c r="A50" s="32"/>
      <c r="B50" s="36"/>
      <c r="C50" s="36"/>
      <c r="D50" s="36"/>
      <c r="E50" s="36"/>
      <c r="F50" s="36"/>
      <c r="G50" s="36"/>
      <c r="H50" s="36"/>
      <c r="I50" s="36"/>
      <c r="J50" s="36"/>
      <c r="K50" s="36"/>
      <c r="L50" s="36"/>
      <c r="M50" s="36"/>
      <c r="N50" s="36"/>
      <c r="O50" s="36"/>
      <c r="P50" s="36"/>
      <c r="Q50" s="36"/>
      <c r="R50" s="36"/>
      <c r="S50" s="36"/>
    </row>
    <row r="51" spans="1:19" s="9" customFormat="1" ht="14.1" customHeight="1">
      <c r="A51" s="172" t="s">
        <v>80</v>
      </c>
      <c r="B51" s="193"/>
      <c r="C51" s="193"/>
      <c r="D51" s="193"/>
      <c r="E51" s="193"/>
      <c r="F51" s="193"/>
      <c r="G51" s="193"/>
      <c r="H51" s="193"/>
      <c r="I51" s="193"/>
      <c r="J51" s="193"/>
      <c r="K51" s="193"/>
      <c r="L51" s="193"/>
      <c r="M51" s="193"/>
      <c r="N51" s="193"/>
      <c r="O51" s="193"/>
      <c r="P51" s="193"/>
      <c r="Q51" s="193"/>
      <c r="R51" s="193"/>
      <c r="S51" s="194"/>
    </row>
    <row r="52" spans="1:19" s="9" customFormat="1" ht="14.1" hidden="1" customHeight="1">
      <c r="A52" s="32" t="s">
        <v>75</v>
      </c>
      <c r="B52" s="36" t="s">
        <v>3</v>
      </c>
      <c r="C52" s="36"/>
      <c r="D52" s="36"/>
      <c r="E52" s="36"/>
      <c r="F52" s="36"/>
      <c r="G52" s="36"/>
      <c r="H52" s="36"/>
      <c r="I52" s="36"/>
      <c r="J52" s="36"/>
      <c r="K52" s="36"/>
      <c r="L52" s="36"/>
      <c r="M52" s="36"/>
      <c r="N52" s="36"/>
      <c r="O52" s="36"/>
      <c r="P52" s="36"/>
      <c r="Q52" s="36"/>
      <c r="R52" s="36"/>
      <c r="S52" s="36"/>
    </row>
    <row r="53" spans="1:19" s="9" customFormat="1" ht="14.1" hidden="1" customHeight="1">
      <c r="A53" s="32" t="s">
        <v>50</v>
      </c>
      <c r="B53" s="36" t="s">
        <v>2</v>
      </c>
      <c r="C53" s="36"/>
      <c r="D53" s="36"/>
      <c r="E53" s="36"/>
      <c r="F53" s="36"/>
      <c r="G53" s="36"/>
      <c r="H53" s="36"/>
      <c r="I53" s="36"/>
      <c r="J53" s="36"/>
      <c r="K53" s="36"/>
      <c r="L53" s="36"/>
      <c r="M53" s="36"/>
      <c r="N53" s="36"/>
      <c r="O53" s="36"/>
      <c r="P53" s="36"/>
      <c r="Q53" s="36"/>
      <c r="R53" s="36"/>
      <c r="S53" s="36"/>
    </row>
    <row r="54" spans="1:19" s="9" customFormat="1" ht="14.1" hidden="1" customHeight="1">
      <c r="A54" s="32" t="s">
        <v>76</v>
      </c>
      <c r="B54" s="36" t="s">
        <v>2</v>
      </c>
      <c r="C54" s="36"/>
      <c r="D54" s="36"/>
      <c r="E54" s="36"/>
      <c r="F54" s="36"/>
      <c r="G54" s="36"/>
      <c r="H54" s="36"/>
      <c r="I54" s="36"/>
      <c r="J54" s="36"/>
      <c r="K54" s="36"/>
      <c r="L54" s="36"/>
      <c r="M54" s="36"/>
      <c r="N54" s="36"/>
      <c r="O54" s="36"/>
      <c r="P54" s="36"/>
      <c r="Q54" s="36"/>
      <c r="R54" s="36"/>
      <c r="S54" s="36"/>
    </row>
    <row r="55" spans="1:19" s="9" customFormat="1" ht="14.1" hidden="1" customHeight="1">
      <c r="A55" s="32" t="s">
        <v>77</v>
      </c>
      <c r="B55" s="36" t="s">
        <v>2</v>
      </c>
      <c r="C55" s="36"/>
      <c r="D55" s="36"/>
      <c r="E55" s="36"/>
      <c r="F55" s="36"/>
      <c r="G55" s="36"/>
      <c r="H55" s="36"/>
      <c r="I55" s="36"/>
      <c r="J55" s="36"/>
      <c r="K55" s="36"/>
      <c r="L55" s="36"/>
      <c r="M55" s="36"/>
      <c r="N55" s="36"/>
      <c r="O55" s="36"/>
      <c r="P55" s="36"/>
      <c r="Q55" s="36"/>
      <c r="R55" s="36"/>
      <c r="S55" s="36"/>
    </row>
    <row r="56" spans="1:19" s="9" customFormat="1" ht="14.1" hidden="1" customHeight="1">
      <c r="A56" s="32" t="s">
        <v>78</v>
      </c>
      <c r="B56" s="36" t="s">
        <v>2</v>
      </c>
      <c r="C56" s="36"/>
      <c r="D56" s="36"/>
      <c r="E56" s="36"/>
      <c r="F56" s="36"/>
      <c r="G56" s="36"/>
      <c r="H56" s="36"/>
      <c r="I56" s="36"/>
      <c r="J56" s="36"/>
      <c r="K56" s="36"/>
      <c r="L56" s="36"/>
      <c r="M56" s="36"/>
      <c r="N56" s="36"/>
      <c r="O56" s="36"/>
      <c r="P56" s="36"/>
      <c r="Q56" s="36"/>
      <c r="R56" s="36"/>
      <c r="S56" s="36"/>
    </row>
    <row r="57" spans="1:19" s="9" customFormat="1" ht="14.1" hidden="1" customHeight="1">
      <c r="A57" s="32" t="s">
        <v>79</v>
      </c>
      <c r="B57" s="36" t="s">
        <v>2</v>
      </c>
      <c r="C57" s="36"/>
      <c r="D57" s="36"/>
      <c r="E57" s="36"/>
      <c r="F57" s="36"/>
      <c r="G57" s="36"/>
      <c r="H57" s="36"/>
      <c r="I57" s="36"/>
      <c r="J57" s="36"/>
      <c r="K57" s="36"/>
      <c r="L57" s="36"/>
      <c r="M57" s="36"/>
      <c r="N57" s="36"/>
      <c r="O57" s="36"/>
      <c r="P57" s="36"/>
      <c r="Q57" s="36"/>
      <c r="R57" s="36"/>
      <c r="S57" s="36"/>
    </row>
    <row r="58" spans="1:19" s="9" customFormat="1" ht="14.1" hidden="1" customHeight="1">
      <c r="A58" s="32" t="s">
        <v>58</v>
      </c>
      <c r="B58" s="36"/>
      <c r="C58" s="36"/>
      <c r="D58" s="36"/>
      <c r="E58" s="36"/>
      <c r="F58" s="36"/>
      <c r="G58" s="36"/>
      <c r="H58" s="36"/>
      <c r="I58" s="36"/>
      <c r="J58" s="36"/>
      <c r="K58" s="36"/>
      <c r="L58" s="36"/>
      <c r="M58" s="36"/>
      <c r="N58" s="36"/>
      <c r="O58" s="36"/>
      <c r="P58" s="36"/>
      <c r="Q58" s="36"/>
      <c r="R58" s="36"/>
      <c r="S58" s="36"/>
    </row>
    <row r="59" spans="1:19" s="9" customFormat="1" ht="14.1" hidden="1" customHeight="1">
      <c r="A59" s="32" t="s">
        <v>71</v>
      </c>
      <c r="B59" s="36"/>
      <c r="C59" s="36"/>
      <c r="D59" s="36"/>
      <c r="E59" s="36"/>
      <c r="F59" s="36"/>
      <c r="G59" s="36"/>
      <c r="H59" s="36"/>
      <c r="I59" s="36"/>
      <c r="J59" s="36"/>
      <c r="K59" s="36"/>
      <c r="L59" s="36"/>
      <c r="M59" s="36"/>
      <c r="N59" s="36"/>
      <c r="O59" s="36"/>
      <c r="P59" s="36"/>
      <c r="Q59" s="36"/>
      <c r="R59" s="36"/>
      <c r="S59" s="36"/>
    </row>
    <row r="60" spans="1:19" s="9" customFormat="1" ht="14.1" customHeight="1">
      <c r="A60" s="32" t="s">
        <v>1</v>
      </c>
      <c r="B60" s="36"/>
      <c r="C60" s="36"/>
      <c r="D60" s="36"/>
      <c r="E60" s="36"/>
      <c r="F60" s="36"/>
      <c r="G60" s="36"/>
      <c r="H60" s="36"/>
      <c r="I60" s="36"/>
      <c r="J60" s="36"/>
      <c r="K60" s="36"/>
      <c r="L60" s="36"/>
      <c r="M60" s="36"/>
      <c r="N60" s="36"/>
      <c r="O60" s="36"/>
      <c r="P60" s="36"/>
      <c r="Q60" s="36"/>
      <c r="R60" s="36"/>
      <c r="S60" s="36"/>
    </row>
    <row r="61" spans="1:19" s="9" customFormat="1" ht="14.1" customHeight="1">
      <c r="A61" s="172" t="s">
        <v>64</v>
      </c>
      <c r="B61" s="193"/>
      <c r="C61" s="193"/>
      <c r="D61" s="193"/>
      <c r="E61" s="193"/>
      <c r="F61" s="193"/>
      <c r="G61" s="193"/>
      <c r="H61" s="193"/>
      <c r="I61" s="193"/>
      <c r="J61" s="193"/>
      <c r="K61" s="193"/>
      <c r="L61" s="193"/>
      <c r="M61" s="193"/>
      <c r="N61" s="193"/>
      <c r="O61" s="193"/>
      <c r="P61" s="193"/>
      <c r="Q61" s="193"/>
      <c r="R61" s="193"/>
      <c r="S61" s="194"/>
    </row>
    <row r="62" spans="1:19" s="9" customFormat="1" ht="14.1" customHeight="1">
      <c r="A62" s="32" t="s">
        <v>65</v>
      </c>
      <c r="B62" s="36" t="s">
        <v>3</v>
      </c>
      <c r="C62" s="36">
        <v>101641</v>
      </c>
      <c r="D62" s="195">
        <v>0.72751934377885463</v>
      </c>
      <c r="E62" s="36">
        <v>84746</v>
      </c>
      <c r="F62" s="195">
        <v>0.69056951246343268</v>
      </c>
      <c r="G62" s="126">
        <v>5999609.25</v>
      </c>
      <c r="H62" s="195">
        <v>0.69928115625744125</v>
      </c>
      <c r="I62" s="36">
        <v>38068</v>
      </c>
      <c r="J62" s="195">
        <v>0.27248065622114537</v>
      </c>
      <c r="K62" s="36">
        <v>37973</v>
      </c>
      <c r="L62" s="195">
        <v>0.30943048753656727</v>
      </c>
      <c r="M62" s="197">
        <v>2580071.75</v>
      </c>
      <c r="N62" s="195">
        <v>0.30071884374255875</v>
      </c>
      <c r="O62" s="191">
        <f>+C62+I62</f>
        <v>139709</v>
      </c>
      <c r="P62" s="191">
        <f>+E62+K62</f>
        <v>122719</v>
      </c>
      <c r="Q62" s="148">
        <f>+G62+M62</f>
        <v>8579681</v>
      </c>
      <c r="R62" s="192">
        <f>Q62/O62</f>
        <v>61.411083036883809</v>
      </c>
      <c r="S62" s="192">
        <f>Q62/P62</f>
        <v>69.913224521060314</v>
      </c>
    </row>
    <row r="63" spans="1:19" s="9" customFormat="1" ht="14.1" customHeight="1">
      <c r="A63" s="32" t="s">
        <v>66</v>
      </c>
      <c r="B63" s="36" t="s">
        <v>3</v>
      </c>
      <c r="C63" s="36">
        <v>66592</v>
      </c>
      <c r="D63" s="195">
        <v>0.70109387995746608</v>
      </c>
      <c r="E63" s="36">
        <v>66592</v>
      </c>
      <c r="F63" s="195">
        <v>0.70109387995746608</v>
      </c>
      <c r="G63" s="126">
        <v>963450</v>
      </c>
      <c r="H63" s="195">
        <v>0.71800661777857266</v>
      </c>
      <c r="I63" s="36">
        <v>28391</v>
      </c>
      <c r="J63" s="195">
        <v>0.29890612004253392</v>
      </c>
      <c r="K63" s="36">
        <v>28391</v>
      </c>
      <c r="L63" s="195">
        <v>0.29890612004253392</v>
      </c>
      <c r="M63" s="197">
        <v>378390</v>
      </c>
      <c r="N63" s="195">
        <v>0.28199338222142728</v>
      </c>
      <c r="O63" s="191">
        <f>C63+I63</f>
        <v>94983</v>
      </c>
      <c r="P63" s="191">
        <f>+E63+K63</f>
        <v>94983</v>
      </c>
      <c r="Q63" s="148">
        <f>+G63+M63</f>
        <v>1341840</v>
      </c>
      <c r="R63" s="192">
        <f>Q63/O63</f>
        <v>14.127159596980512</v>
      </c>
      <c r="S63" s="192">
        <f>Q63/P63</f>
        <v>14.127159596980512</v>
      </c>
    </row>
    <row r="64" spans="1:19" s="9" customFormat="1" ht="14.1" customHeight="1">
      <c r="A64" s="32" t="s">
        <v>67</v>
      </c>
      <c r="B64" s="36" t="s">
        <v>33</v>
      </c>
      <c r="C64" s="36"/>
      <c r="D64" s="36"/>
      <c r="E64" s="36"/>
      <c r="F64" s="36"/>
      <c r="G64" s="36"/>
      <c r="H64" s="36"/>
      <c r="I64" s="36"/>
      <c r="J64" s="36"/>
      <c r="K64" s="36"/>
      <c r="L64" s="36"/>
      <c r="M64" s="36"/>
      <c r="N64" s="36"/>
      <c r="O64" s="36"/>
      <c r="P64" s="36"/>
      <c r="Q64" s="36"/>
      <c r="R64" s="36"/>
      <c r="S64" s="36"/>
    </row>
    <row r="66" spans="1:19">
      <c r="A66" s="251"/>
      <c r="Q66" s="11"/>
      <c r="R66" s="11"/>
      <c r="S66" s="11"/>
    </row>
  </sheetData>
  <mergeCells count="12">
    <mergeCell ref="M3:N3"/>
    <mergeCell ref="O3:O4"/>
    <mergeCell ref="P3:P4"/>
    <mergeCell ref="Q3:Q4"/>
    <mergeCell ref="R3:R4"/>
    <mergeCell ref="S3:S4"/>
    <mergeCell ref="A1:S1"/>
    <mergeCell ref="C3:D3"/>
    <mergeCell ref="E3:F3"/>
    <mergeCell ref="G3:H3"/>
    <mergeCell ref="I3:J3"/>
    <mergeCell ref="K3:L3"/>
  </mergeCells>
  <phoneticPr fontId="2" type="noConversion"/>
  <printOptions horizontalCentered="1" headings="1"/>
  <pageMargins left="1" right="1" top="1" bottom="1" header="0" footer="0"/>
  <pageSetup scale="54"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sheetPr>
    <tabColor rgb="FF00B0F0"/>
    <pageSetUpPr fitToPage="1"/>
  </sheetPr>
  <dimension ref="A1:K55"/>
  <sheetViews>
    <sheetView zoomScale="125" zoomScaleNormal="75" workbookViewId="0">
      <selection sqref="A1:H1"/>
    </sheetView>
  </sheetViews>
  <sheetFormatPr defaultColWidth="10" defaultRowHeight="14.25"/>
  <cols>
    <col min="1" max="1" width="34.42578125" style="13" customWidth="1"/>
    <col min="2" max="2" width="15.85546875" style="13" customWidth="1"/>
    <col min="3" max="3" width="12.7109375" style="13" customWidth="1"/>
    <col min="4" max="4" width="7.42578125" style="120" customWidth="1"/>
    <col min="5" max="5" width="10.85546875" style="13" customWidth="1"/>
    <col min="6" max="6" width="14" style="13" customWidth="1"/>
    <col min="7" max="7" width="12" style="13" customWidth="1"/>
    <col min="8" max="8" width="12.42578125" style="13" customWidth="1"/>
    <col min="9" max="9" width="13.85546875" style="13" customWidth="1"/>
    <col min="10" max="10" width="10" style="13" customWidth="1"/>
    <col min="11" max="11" width="10.85546875" style="13" bestFit="1" customWidth="1"/>
    <col min="12" max="16384" width="10" style="13"/>
  </cols>
  <sheetData>
    <row r="1" spans="1:10" ht="95.1" customHeight="1" thickBot="1">
      <c r="A1" s="295" t="s">
        <v>186</v>
      </c>
      <c r="B1" s="296"/>
      <c r="C1" s="296"/>
      <c r="D1" s="296"/>
      <c r="E1" s="296"/>
      <c r="F1" s="296"/>
      <c r="G1" s="296"/>
      <c r="H1" s="296"/>
      <c r="I1" s="18"/>
    </row>
    <row r="2" spans="1:10" ht="20.100000000000001" customHeight="1">
      <c r="A2" s="297" t="s">
        <v>32</v>
      </c>
      <c r="B2" s="299" t="s">
        <v>23</v>
      </c>
      <c r="C2" s="293" t="s">
        <v>175</v>
      </c>
      <c r="D2" s="294"/>
      <c r="E2" s="294"/>
      <c r="F2" s="301" t="s">
        <v>174</v>
      </c>
      <c r="G2" s="301" t="s">
        <v>173</v>
      </c>
      <c r="H2" s="303" t="s">
        <v>172</v>
      </c>
    </row>
    <row r="3" spans="1:10" ht="30.75" customHeight="1" thickBot="1">
      <c r="A3" s="298"/>
      <c r="B3" s="300"/>
      <c r="C3" s="104" t="s">
        <v>97</v>
      </c>
      <c r="D3" s="105" t="s">
        <v>109</v>
      </c>
      <c r="E3" s="106" t="s">
        <v>96</v>
      </c>
      <c r="F3" s="302"/>
      <c r="G3" s="302"/>
      <c r="H3" s="304"/>
    </row>
    <row r="4" spans="1:10" ht="15">
      <c r="A4" s="121" t="s">
        <v>25</v>
      </c>
      <c r="B4" s="122"/>
      <c r="C4" s="128"/>
      <c r="D4" s="128"/>
      <c r="E4" s="129"/>
      <c r="F4" s="129"/>
      <c r="G4" s="129"/>
      <c r="H4" s="107"/>
    </row>
    <row r="5" spans="1:10" ht="15">
      <c r="A5" s="108" t="s">
        <v>26</v>
      </c>
      <c r="B5" s="109"/>
      <c r="C5" s="130"/>
      <c r="D5" s="130"/>
      <c r="E5" s="130"/>
      <c r="F5" s="130"/>
      <c r="G5" s="130"/>
      <c r="H5" s="20"/>
    </row>
    <row r="6" spans="1:10" ht="15">
      <c r="A6" s="108"/>
      <c r="B6" s="109" t="s">
        <v>27</v>
      </c>
      <c r="C6" s="130"/>
      <c r="D6" s="130"/>
      <c r="E6" s="130"/>
      <c r="F6" s="130"/>
      <c r="G6" s="130"/>
      <c r="H6" s="20"/>
    </row>
    <row r="7" spans="1:10" ht="15">
      <c r="A7" s="108"/>
      <c r="B7" s="109" t="s">
        <v>100</v>
      </c>
      <c r="C7" s="130"/>
      <c r="D7" s="130"/>
      <c r="E7" s="130"/>
      <c r="F7" s="130"/>
      <c r="G7" s="130"/>
      <c r="H7" s="20"/>
      <c r="J7" s="110"/>
    </row>
    <row r="8" spans="1:10" ht="15">
      <c r="A8" s="108"/>
      <c r="B8" s="109" t="s">
        <v>28</v>
      </c>
      <c r="C8" s="130"/>
      <c r="D8" s="130"/>
      <c r="E8" s="130"/>
      <c r="F8" s="130"/>
      <c r="G8" s="130"/>
      <c r="H8" s="20"/>
      <c r="J8" s="110"/>
    </row>
    <row r="9" spans="1:10" ht="15">
      <c r="A9" s="108" t="s">
        <v>29</v>
      </c>
      <c r="B9" s="109"/>
      <c r="C9" s="130"/>
      <c r="D9" s="130"/>
      <c r="E9" s="130"/>
      <c r="F9" s="130"/>
      <c r="G9" s="130"/>
      <c r="H9" s="20"/>
      <c r="J9" s="110"/>
    </row>
    <row r="10" spans="1:10" ht="15">
      <c r="A10" s="108"/>
      <c r="B10" s="109" t="s">
        <v>85</v>
      </c>
      <c r="C10" s="130"/>
      <c r="D10" s="130"/>
      <c r="E10" s="130"/>
      <c r="F10" s="130"/>
      <c r="G10" s="130"/>
      <c r="H10" s="20"/>
    </row>
    <row r="11" spans="1:10" ht="15">
      <c r="A11" s="108"/>
      <c r="B11" s="109" t="s">
        <v>100</v>
      </c>
      <c r="C11" s="130"/>
      <c r="D11" s="130"/>
      <c r="E11" s="130"/>
      <c r="F11" s="130"/>
      <c r="G11" s="130"/>
      <c r="H11" s="20"/>
    </row>
    <row r="12" spans="1:10" ht="15">
      <c r="A12" s="108"/>
      <c r="B12" s="109" t="s">
        <v>21</v>
      </c>
      <c r="C12" s="130"/>
      <c r="D12" s="130"/>
      <c r="E12" s="130"/>
      <c r="F12" s="130"/>
      <c r="G12" s="130"/>
      <c r="H12" s="20"/>
    </row>
    <row r="13" spans="1:10" ht="15">
      <c r="A13" s="123" t="s">
        <v>30</v>
      </c>
      <c r="B13" s="124"/>
      <c r="C13" s="61"/>
      <c r="D13" s="130"/>
      <c r="E13" s="130"/>
      <c r="F13" s="131"/>
      <c r="G13" s="130"/>
      <c r="H13" s="20"/>
    </row>
    <row r="14" spans="1:10" ht="15">
      <c r="A14" s="108" t="s">
        <v>26</v>
      </c>
      <c r="B14" s="109"/>
      <c r="C14" s="38"/>
      <c r="D14" s="125"/>
      <c r="E14" s="130"/>
      <c r="F14" s="126"/>
      <c r="G14" s="125"/>
      <c r="H14" s="20"/>
    </row>
    <row r="15" spans="1:10" ht="15">
      <c r="A15" s="108"/>
      <c r="B15" s="109" t="s">
        <v>27</v>
      </c>
      <c r="C15" s="125">
        <v>16961</v>
      </c>
      <c r="D15" s="248">
        <v>5.87</v>
      </c>
      <c r="E15" s="132"/>
      <c r="F15" s="126">
        <v>34466766</v>
      </c>
      <c r="G15" s="125">
        <v>43620</v>
      </c>
      <c r="H15" s="20"/>
    </row>
    <row r="16" spans="1:10" ht="15">
      <c r="A16" s="108"/>
      <c r="B16" s="109" t="s">
        <v>100</v>
      </c>
      <c r="C16" s="125">
        <v>172</v>
      </c>
      <c r="D16" s="248">
        <v>0.04</v>
      </c>
      <c r="E16" s="132"/>
      <c r="F16" s="126">
        <v>297690</v>
      </c>
      <c r="G16" s="125">
        <v>764</v>
      </c>
      <c r="H16" s="20"/>
    </row>
    <row r="17" spans="1:11" ht="15">
      <c r="A17" s="108"/>
      <c r="B17" s="109" t="s">
        <v>28</v>
      </c>
      <c r="C17" s="38">
        <v>3327</v>
      </c>
      <c r="D17" s="248">
        <v>1.07</v>
      </c>
      <c r="E17" s="130"/>
      <c r="F17" s="126">
        <v>5392078</v>
      </c>
      <c r="G17" s="125">
        <v>8916</v>
      </c>
      <c r="H17" s="20"/>
      <c r="J17" s="111"/>
    </row>
    <row r="18" spans="1:11" ht="15">
      <c r="A18" s="108" t="s">
        <v>29</v>
      </c>
      <c r="B18" s="109"/>
      <c r="C18" s="38"/>
      <c r="D18" s="248"/>
      <c r="E18" s="130"/>
      <c r="F18" s="126"/>
      <c r="G18" s="125"/>
      <c r="H18" s="20"/>
      <c r="J18" s="111"/>
    </row>
    <row r="19" spans="1:11" ht="15">
      <c r="A19" s="108"/>
      <c r="B19" s="109" t="s">
        <v>85</v>
      </c>
      <c r="C19" s="38">
        <v>9382</v>
      </c>
      <c r="D19" s="248">
        <v>1.82</v>
      </c>
      <c r="E19" s="130"/>
      <c r="F19" s="126">
        <v>14931581</v>
      </c>
      <c r="G19" s="125">
        <v>35987</v>
      </c>
      <c r="H19" s="20"/>
      <c r="J19" s="111"/>
      <c r="K19" s="112"/>
    </row>
    <row r="20" spans="1:11" ht="15">
      <c r="A20" s="108"/>
      <c r="B20" s="109" t="s">
        <v>100</v>
      </c>
      <c r="C20" s="38">
        <v>4529</v>
      </c>
      <c r="D20" s="248">
        <v>0.91</v>
      </c>
      <c r="E20" s="130"/>
      <c r="F20" s="126">
        <v>9222276</v>
      </c>
      <c r="G20" s="125">
        <v>29866</v>
      </c>
      <c r="H20" s="20"/>
      <c r="J20" s="111"/>
    </row>
    <row r="21" spans="1:11" ht="15">
      <c r="A21" s="108"/>
      <c r="B21" s="109" t="s">
        <v>21</v>
      </c>
      <c r="C21" s="125">
        <v>537</v>
      </c>
      <c r="D21" s="248">
        <v>0.11</v>
      </c>
      <c r="E21" s="130"/>
      <c r="F21" s="126">
        <v>816490</v>
      </c>
      <c r="G21" s="125">
        <v>1863</v>
      </c>
      <c r="H21" s="20"/>
      <c r="J21" s="111"/>
    </row>
    <row r="22" spans="1:11" ht="15">
      <c r="A22" s="123" t="s">
        <v>31</v>
      </c>
      <c r="B22" s="124"/>
      <c r="C22" s="130"/>
      <c r="D22" s="130"/>
      <c r="E22" s="130"/>
      <c r="F22" s="131"/>
      <c r="G22" s="130"/>
      <c r="H22" s="20"/>
      <c r="J22" s="111"/>
    </row>
    <row r="23" spans="1:11" ht="15">
      <c r="A23" s="108" t="s">
        <v>26</v>
      </c>
      <c r="B23" s="109"/>
      <c r="C23" s="130"/>
      <c r="D23" s="130"/>
      <c r="E23" s="130"/>
      <c r="F23" s="130"/>
      <c r="G23" s="130"/>
      <c r="H23" s="20"/>
      <c r="J23" s="111"/>
    </row>
    <row r="24" spans="1:11" ht="15">
      <c r="A24" s="108"/>
      <c r="B24" s="109" t="s">
        <v>27</v>
      </c>
      <c r="C24" s="130"/>
      <c r="D24" s="130"/>
      <c r="E24" s="130"/>
      <c r="F24" s="130"/>
      <c r="G24" s="130"/>
      <c r="H24" s="20"/>
      <c r="J24" s="111"/>
    </row>
    <row r="25" spans="1:11" ht="15">
      <c r="A25" s="108"/>
      <c r="B25" s="109" t="s">
        <v>100</v>
      </c>
      <c r="C25" s="130"/>
      <c r="D25" s="130"/>
      <c r="E25" s="130"/>
      <c r="F25" s="130"/>
      <c r="G25" s="130"/>
      <c r="H25" s="20"/>
      <c r="J25" s="111"/>
    </row>
    <row r="26" spans="1:11" ht="15">
      <c r="A26" s="108"/>
      <c r="B26" s="109" t="s">
        <v>28</v>
      </c>
      <c r="C26" s="130"/>
      <c r="D26" s="130"/>
      <c r="E26" s="130"/>
      <c r="F26" s="130"/>
      <c r="G26" s="130"/>
      <c r="H26" s="20"/>
    </row>
    <row r="27" spans="1:11" ht="15">
      <c r="A27" s="108" t="s">
        <v>29</v>
      </c>
      <c r="B27" s="109"/>
      <c r="C27" s="130"/>
      <c r="D27" s="130"/>
      <c r="E27" s="130"/>
      <c r="F27" s="130"/>
      <c r="G27" s="130"/>
      <c r="H27" s="20"/>
    </row>
    <row r="28" spans="1:11" ht="15">
      <c r="A28" s="108"/>
      <c r="B28" s="109" t="s">
        <v>85</v>
      </c>
      <c r="C28" s="130"/>
      <c r="D28" s="130"/>
      <c r="E28" s="130"/>
      <c r="F28" s="130"/>
      <c r="G28" s="130"/>
      <c r="H28" s="20"/>
    </row>
    <row r="29" spans="1:11" ht="15">
      <c r="A29" s="108"/>
      <c r="B29" s="109" t="s">
        <v>100</v>
      </c>
      <c r="C29" s="130"/>
      <c r="D29" s="130"/>
      <c r="E29" s="130"/>
      <c r="F29" s="130"/>
      <c r="G29" s="130"/>
      <c r="H29" s="113"/>
    </row>
    <row r="30" spans="1:11" ht="15">
      <c r="A30" s="108"/>
      <c r="B30" s="109" t="s">
        <v>21</v>
      </c>
      <c r="C30" s="130"/>
      <c r="D30" s="130"/>
      <c r="E30" s="130"/>
      <c r="F30" s="130"/>
      <c r="G30" s="130"/>
      <c r="H30" s="113"/>
    </row>
    <row r="31" spans="1:11">
      <c r="A31" s="114"/>
      <c r="B31" s="115"/>
      <c r="C31" s="61"/>
      <c r="D31" s="61"/>
      <c r="E31" s="133"/>
      <c r="F31" s="133"/>
      <c r="G31" s="133"/>
      <c r="H31" s="113"/>
    </row>
    <row r="32" spans="1:11" ht="15">
      <c r="A32" s="116" t="s">
        <v>168</v>
      </c>
      <c r="B32" s="115"/>
      <c r="C32" s="61"/>
      <c r="D32" s="61"/>
      <c r="E32" s="133"/>
      <c r="F32" s="133"/>
      <c r="G32" s="127">
        <f>SUM(G6:G30)</f>
        <v>121016</v>
      </c>
      <c r="H32" s="113"/>
    </row>
    <row r="33" spans="1:8" ht="18" thickBot="1">
      <c r="A33" s="117" t="s">
        <v>171</v>
      </c>
      <c r="B33" s="118"/>
      <c r="C33" s="214"/>
      <c r="D33" s="214"/>
      <c r="E33" s="134"/>
      <c r="F33" s="134"/>
      <c r="G33" s="215"/>
      <c r="H33" s="216">
        <v>1439859</v>
      </c>
    </row>
    <row r="35" spans="1:8">
      <c r="C35" s="119"/>
      <c r="D35" s="119"/>
      <c r="E35" s="119"/>
      <c r="F35" s="119"/>
    </row>
    <row r="36" spans="1:8">
      <c r="A36" s="13" t="s">
        <v>122</v>
      </c>
      <c r="H36" s="213"/>
    </row>
    <row r="37" spans="1:8" ht="16.5">
      <c r="A37" s="204" t="s">
        <v>135</v>
      </c>
      <c r="C37" s="110"/>
    </row>
    <row r="38" spans="1:8" ht="16.5">
      <c r="A38" s="292" t="s">
        <v>136</v>
      </c>
      <c r="B38" s="292"/>
      <c r="C38" s="292"/>
      <c r="D38" s="292"/>
      <c r="E38" s="292"/>
      <c r="F38" s="292"/>
      <c r="G38" s="292"/>
      <c r="H38" s="292"/>
    </row>
    <row r="49" spans="3:7">
      <c r="C49" s="110"/>
      <c r="D49" s="110"/>
      <c r="E49" s="110"/>
      <c r="F49" s="110"/>
      <c r="G49" s="110"/>
    </row>
    <row r="50" spans="3:7">
      <c r="C50" s="110"/>
      <c r="D50" s="110"/>
      <c r="E50" s="110"/>
      <c r="F50" s="110"/>
      <c r="G50" s="110"/>
    </row>
    <row r="51" spans="3:7">
      <c r="C51" s="110"/>
      <c r="D51" s="110"/>
      <c r="E51" s="110"/>
      <c r="F51" s="110"/>
      <c r="G51" s="110"/>
    </row>
    <row r="53" spans="3:7">
      <c r="C53" s="110"/>
      <c r="D53" s="110"/>
      <c r="E53" s="110"/>
      <c r="F53" s="110"/>
      <c r="G53" s="110"/>
    </row>
    <row r="54" spans="3:7">
      <c r="C54" s="110"/>
      <c r="D54" s="110"/>
      <c r="E54" s="110"/>
      <c r="F54" s="110"/>
      <c r="G54" s="110"/>
    </row>
    <row r="55" spans="3:7">
      <c r="C55" s="110"/>
      <c r="D55" s="110"/>
      <c r="E55" s="110"/>
      <c r="F55" s="110"/>
      <c r="G55" s="110"/>
    </row>
  </sheetData>
  <mergeCells count="8">
    <mergeCell ref="A38:H38"/>
    <mergeCell ref="C2:E2"/>
    <mergeCell ref="A1:H1"/>
    <mergeCell ref="A2:A3"/>
    <mergeCell ref="B2:B3"/>
    <mergeCell ref="F2:F3"/>
    <mergeCell ref="G2:G3"/>
    <mergeCell ref="H2:H3"/>
  </mergeCells>
  <phoneticPr fontId="2" type="noConversion"/>
  <printOptions horizontalCentered="1" headings="1"/>
  <pageMargins left="1" right="1" top="1" bottom="1" header="0" footer="0"/>
  <pageSetup scale="68" orientation="portrait" r:id="rId1"/>
  <headerFooter alignWithMargins="0"/>
</worksheet>
</file>

<file path=xl/worksheets/sheet13.xml><?xml version="1.0" encoding="utf-8"?>
<worksheet xmlns="http://schemas.openxmlformats.org/spreadsheetml/2006/main" xmlns:r="http://schemas.openxmlformats.org/officeDocument/2006/relationships">
  <sheetPr>
    <tabColor rgb="FF00B0F0"/>
    <pageSetUpPr fitToPage="1"/>
  </sheetPr>
  <dimension ref="A1:H62"/>
  <sheetViews>
    <sheetView zoomScale="125" zoomScaleNormal="75" workbookViewId="0">
      <selection sqref="A1:F1"/>
    </sheetView>
  </sheetViews>
  <sheetFormatPr defaultColWidth="20.42578125" defaultRowHeight="14.25"/>
  <cols>
    <col min="1" max="1" width="35.42578125" style="1" customWidth="1"/>
    <col min="2" max="2" width="10.85546875" style="1" customWidth="1"/>
    <col min="3" max="3" width="14" style="1" customWidth="1"/>
    <col min="4" max="4" width="13.28515625" style="1" customWidth="1"/>
    <col min="5" max="5" width="10.42578125" style="1" customWidth="1"/>
    <col min="6" max="6" width="13.7109375" style="1" customWidth="1"/>
    <col min="7" max="7" width="20.140625" style="1" customWidth="1"/>
    <col min="8" max="8" width="13.85546875" style="1" customWidth="1"/>
    <col min="9" max="9" width="9.85546875" style="1" customWidth="1"/>
    <col min="10" max="10" width="5.7109375" style="1" customWidth="1"/>
    <col min="11" max="11" width="19.140625" style="1" bestFit="1" customWidth="1"/>
    <col min="12" max="12" width="11.85546875" style="1" bestFit="1" customWidth="1"/>
    <col min="13" max="13" width="17.7109375" style="1" bestFit="1" customWidth="1"/>
    <col min="14" max="14" width="18.7109375" style="1" bestFit="1" customWidth="1"/>
    <col min="15" max="15" width="16.140625" style="1" bestFit="1" customWidth="1"/>
    <col min="16" max="16" width="13.85546875" style="1" bestFit="1" customWidth="1"/>
    <col min="17" max="17" width="9.140625" style="1" customWidth="1"/>
    <col min="18" max="18" width="8" style="1" bestFit="1" customWidth="1"/>
    <col min="19" max="19" width="16.7109375" style="1" bestFit="1" customWidth="1"/>
    <col min="20" max="20" width="14.7109375" style="1" bestFit="1" customWidth="1"/>
    <col min="21" max="21" width="10.42578125" style="1" bestFit="1" customWidth="1"/>
    <col min="22" max="22" width="19.28515625" style="1" bestFit="1" customWidth="1"/>
    <col min="23" max="23" width="16.85546875" style="1" bestFit="1" customWidth="1"/>
    <col min="24" max="24" width="17" style="1" bestFit="1" customWidth="1"/>
    <col min="25" max="26" width="19.28515625" style="1" bestFit="1" customWidth="1"/>
    <col min="27" max="28" width="18.28515625" style="1" bestFit="1" customWidth="1"/>
    <col min="29" max="16384" width="20.42578125" style="1"/>
  </cols>
  <sheetData>
    <row r="1" spans="1:8" s="9" customFormat="1" ht="86.25" customHeight="1">
      <c r="A1" s="305" t="s">
        <v>187</v>
      </c>
      <c r="B1" s="305"/>
      <c r="C1" s="305"/>
      <c r="D1" s="305"/>
      <c r="E1" s="305"/>
      <c r="F1" s="305"/>
      <c r="G1" s="103"/>
      <c r="H1" s="6"/>
    </row>
    <row r="2" spans="1:8" ht="90">
      <c r="A2" s="14" t="s">
        <v>9</v>
      </c>
      <c r="B2" s="15" t="s">
        <v>22</v>
      </c>
      <c r="C2" s="14" t="s">
        <v>43</v>
      </c>
      <c r="D2" s="14" t="s">
        <v>18</v>
      </c>
      <c r="E2" s="14" t="s">
        <v>19</v>
      </c>
      <c r="F2" s="17" t="s">
        <v>176</v>
      </c>
      <c r="G2" s="4"/>
    </row>
    <row r="3" spans="1:8" ht="15" customHeight="1">
      <c r="A3" s="172" t="s">
        <v>111</v>
      </c>
      <c r="B3" s="173"/>
      <c r="C3" s="29"/>
      <c r="D3" s="29"/>
      <c r="E3" s="29"/>
      <c r="F3" s="29"/>
      <c r="G3" s="9"/>
    </row>
    <row r="4" spans="1:8" ht="15" customHeight="1">
      <c r="A4" s="35" t="s">
        <v>36</v>
      </c>
      <c r="B4" s="125">
        <v>1</v>
      </c>
      <c r="C4" s="125">
        <v>0</v>
      </c>
      <c r="D4" s="181"/>
      <c r="E4" s="125"/>
      <c r="F4" s="125"/>
      <c r="G4" s="9"/>
    </row>
    <row r="5" spans="1:8" ht="15" customHeight="1">
      <c r="A5" s="172" t="s">
        <v>112</v>
      </c>
      <c r="B5" s="173"/>
      <c r="C5" s="174"/>
      <c r="D5" s="174"/>
      <c r="E5" s="174"/>
      <c r="F5" s="174"/>
      <c r="G5" s="9"/>
    </row>
    <row r="6" spans="1:8" ht="15" customHeight="1">
      <c r="A6" s="35" t="s">
        <v>113</v>
      </c>
      <c r="B6" s="125">
        <v>1276</v>
      </c>
      <c r="C6" s="125">
        <v>119</v>
      </c>
      <c r="D6" s="130"/>
      <c r="E6" s="125">
        <v>15</v>
      </c>
      <c r="F6" s="146">
        <v>337312</v>
      </c>
      <c r="G6" s="9"/>
    </row>
    <row r="7" spans="1:8" ht="15" customHeight="1">
      <c r="A7" s="35" t="s">
        <v>114</v>
      </c>
      <c r="B7" s="125">
        <v>2626</v>
      </c>
      <c r="C7" s="125">
        <v>709</v>
      </c>
      <c r="D7" s="130"/>
      <c r="E7" s="125">
        <v>18</v>
      </c>
      <c r="F7" s="146">
        <v>5207309</v>
      </c>
      <c r="G7" s="9"/>
    </row>
    <row r="8" spans="1:8" ht="15" customHeight="1">
      <c r="A8" s="35" t="s">
        <v>101</v>
      </c>
      <c r="B8" s="125"/>
      <c r="C8" s="125"/>
      <c r="D8" s="130"/>
      <c r="E8" s="125"/>
      <c r="F8" s="146"/>
      <c r="G8" s="9"/>
    </row>
    <row r="9" spans="1:8" ht="15" customHeight="1">
      <c r="A9" s="35" t="s">
        <v>102</v>
      </c>
      <c r="B9" s="125">
        <v>2038</v>
      </c>
      <c r="C9" s="125">
        <v>1087</v>
      </c>
      <c r="D9" s="130"/>
      <c r="E9" s="125">
        <v>7</v>
      </c>
      <c r="F9" s="146">
        <v>2026363</v>
      </c>
      <c r="G9" s="9"/>
    </row>
    <row r="10" spans="1:8" ht="15" customHeight="1">
      <c r="A10" s="35" t="s">
        <v>103</v>
      </c>
      <c r="B10" s="125">
        <v>69</v>
      </c>
      <c r="C10" s="125">
        <v>679</v>
      </c>
      <c r="D10" s="130"/>
      <c r="E10" s="125">
        <v>15</v>
      </c>
      <c r="F10" s="146">
        <v>103990</v>
      </c>
      <c r="G10" s="9"/>
    </row>
    <row r="11" spans="1:8" ht="15" customHeight="1">
      <c r="A11" s="35" t="s">
        <v>104</v>
      </c>
      <c r="B11" s="125">
        <v>14106</v>
      </c>
      <c r="C11" s="125">
        <v>196</v>
      </c>
      <c r="D11" s="130"/>
      <c r="E11" s="125">
        <v>15</v>
      </c>
      <c r="F11" s="146">
        <v>6153826</v>
      </c>
      <c r="G11" s="9"/>
    </row>
    <row r="12" spans="1:8" ht="15" customHeight="1">
      <c r="A12" s="35" t="s">
        <v>105</v>
      </c>
      <c r="B12" s="125">
        <v>2507</v>
      </c>
      <c r="C12" s="125">
        <v>69</v>
      </c>
      <c r="D12" s="130"/>
      <c r="E12" s="125">
        <v>4</v>
      </c>
      <c r="F12" s="146">
        <v>85807</v>
      </c>
      <c r="G12" s="9"/>
    </row>
    <row r="13" spans="1:8" ht="15" customHeight="1">
      <c r="A13" s="172" t="s">
        <v>106</v>
      </c>
      <c r="B13" s="173"/>
      <c r="C13" s="174"/>
      <c r="D13" s="174"/>
      <c r="E13" s="174"/>
      <c r="F13" s="174"/>
      <c r="G13" s="9"/>
    </row>
    <row r="14" spans="1:8" ht="15" customHeight="1">
      <c r="A14" s="35" t="s">
        <v>69</v>
      </c>
      <c r="B14" s="125">
        <v>664</v>
      </c>
      <c r="C14" s="125">
        <v>42</v>
      </c>
      <c r="D14" s="130"/>
      <c r="E14" s="125">
        <v>13</v>
      </c>
      <c r="F14" s="146">
        <v>52034</v>
      </c>
      <c r="G14" s="9"/>
    </row>
    <row r="15" spans="1:8" ht="15" customHeight="1">
      <c r="A15" s="35" t="s">
        <v>107</v>
      </c>
      <c r="B15" s="125">
        <v>2399</v>
      </c>
      <c r="C15" s="125">
        <v>312</v>
      </c>
      <c r="D15" s="130"/>
      <c r="E15" s="125">
        <v>18</v>
      </c>
      <c r="F15" s="146">
        <v>2092447</v>
      </c>
      <c r="G15" s="9"/>
    </row>
    <row r="16" spans="1:8" ht="15" customHeight="1">
      <c r="A16" s="35" t="s">
        <v>108</v>
      </c>
      <c r="B16" s="125">
        <v>5</v>
      </c>
      <c r="C16" s="256" t="s">
        <v>150</v>
      </c>
      <c r="D16" s="130"/>
      <c r="E16" s="232">
        <v>20</v>
      </c>
      <c r="F16" s="256" t="s">
        <v>150</v>
      </c>
      <c r="G16" s="9"/>
    </row>
    <row r="17" spans="1:8" ht="15" customHeight="1">
      <c r="A17" s="172" t="s">
        <v>44</v>
      </c>
      <c r="B17" s="173"/>
      <c r="C17" s="174"/>
      <c r="D17" s="174"/>
      <c r="E17" s="174"/>
      <c r="F17" s="174"/>
      <c r="G17" s="9"/>
    </row>
    <row r="18" spans="1:8" ht="15" customHeight="1">
      <c r="A18" s="35" t="s">
        <v>70</v>
      </c>
      <c r="B18" s="125">
        <v>502</v>
      </c>
      <c r="C18" s="125">
        <v>267</v>
      </c>
      <c r="D18" s="130"/>
      <c r="E18" s="125">
        <v>12</v>
      </c>
      <c r="F18" s="146">
        <v>227093</v>
      </c>
      <c r="G18" s="9"/>
    </row>
    <row r="19" spans="1:8" ht="15" customHeight="1">
      <c r="A19" s="35" t="s">
        <v>45</v>
      </c>
      <c r="B19" s="125"/>
      <c r="C19" s="125"/>
      <c r="D19" s="130"/>
      <c r="E19" s="125"/>
      <c r="F19" s="125"/>
      <c r="G19" s="9"/>
    </row>
    <row r="20" spans="1:8" ht="15" customHeight="1">
      <c r="A20" s="35" t="s">
        <v>46</v>
      </c>
      <c r="B20" s="125"/>
      <c r="C20" s="125"/>
      <c r="D20" s="130"/>
      <c r="E20" s="125"/>
      <c r="F20" s="125"/>
      <c r="G20" s="9"/>
    </row>
    <row r="21" spans="1:8" ht="15" customHeight="1">
      <c r="A21" s="37" t="s">
        <v>47</v>
      </c>
      <c r="B21" s="38"/>
      <c r="C21" s="38"/>
      <c r="D21" s="61"/>
      <c r="E21" s="38"/>
      <c r="F21" s="38"/>
      <c r="G21" s="9"/>
    </row>
    <row r="22" spans="1:8" ht="15" customHeight="1">
      <c r="A22" s="37" t="s">
        <v>48</v>
      </c>
      <c r="B22" s="38"/>
      <c r="C22" s="38"/>
      <c r="D22" s="61"/>
      <c r="E22" s="38"/>
      <c r="F22" s="38"/>
      <c r="G22" s="9"/>
    </row>
    <row r="23" spans="1:8" ht="15" customHeight="1">
      <c r="A23" s="172" t="s">
        <v>4</v>
      </c>
      <c r="B23" s="173"/>
      <c r="C23" s="174"/>
      <c r="D23" s="174"/>
      <c r="E23" s="174"/>
      <c r="F23" s="174"/>
      <c r="G23" s="9"/>
    </row>
    <row r="24" spans="1:8" ht="15" customHeight="1">
      <c r="A24" s="35" t="s">
        <v>49</v>
      </c>
      <c r="B24" s="125">
        <v>246798</v>
      </c>
      <c r="C24" s="125">
        <v>16</v>
      </c>
      <c r="D24" s="130"/>
      <c r="E24" s="125">
        <v>9</v>
      </c>
      <c r="F24" s="146">
        <v>4789112</v>
      </c>
      <c r="G24" s="9"/>
      <c r="H24" s="16"/>
    </row>
    <row r="25" spans="1:8" ht="15" customHeight="1">
      <c r="A25" s="35" t="s">
        <v>50</v>
      </c>
      <c r="B25" s="125">
        <v>780</v>
      </c>
      <c r="C25" s="125"/>
      <c r="D25" s="130"/>
      <c r="E25" s="125"/>
      <c r="F25" s="125">
        <v>0</v>
      </c>
      <c r="G25" s="9"/>
    </row>
    <row r="26" spans="1:8" ht="15" customHeight="1">
      <c r="A26" s="35" t="s">
        <v>51</v>
      </c>
      <c r="B26" s="125">
        <v>2576</v>
      </c>
      <c r="C26" s="125">
        <v>254</v>
      </c>
      <c r="D26" s="130"/>
      <c r="E26" s="125">
        <v>16</v>
      </c>
      <c r="F26" s="146">
        <v>476936</v>
      </c>
      <c r="G26" s="9"/>
    </row>
    <row r="27" spans="1:8" ht="15" customHeight="1">
      <c r="A27" s="35" t="s">
        <v>52</v>
      </c>
      <c r="B27" s="125"/>
      <c r="C27" s="125">
        <v>191</v>
      </c>
      <c r="D27" s="130"/>
      <c r="E27" s="125">
        <v>9</v>
      </c>
      <c r="F27" s="146">
        <v>596723</v>
      </c>
      <c r="G27" s="9"/>
    </row>
    <row r="28" spans="1:8" ht="15" customHeight="1">
      <c r="A28" s="172" t="s">
        <v>5</v>
      </c>
      <c r="B28" s="173"/>
      <c r="C28" s="174"/>
      <c r="D28" s="174"/>
      <c r="E28" s="174"/>
      <c r="F28" s="174"/>
      <c r="G28" s="9"/>
    </row>
    <row r="29" spans="1:8" ht="15" customHeight="1">
      <c r="A29" s="35" t="s">
        <v>53</v>
      </c>
      <c r="B29" s="125">
        <v>25283</v>
      </c>
      <c r="C29" s="125">
        <v>756</v>
      </c>
      <c r="D29" s="130"/>
      <c r="E29" s="125">
        <v>18</v>
      </c>
      <c r="F29" s="146">
        <v>53416928</v>
      </c>
      <c r="G29" s="9"/>
    </row>
    <row r="30" spans="1:8" ht="15" customHeight="1">
      <c r="A30" s="35" t="s">
        <v>68</v>
      </c>
      <c r="B30" s="125"/>
      <c r="C30" s="125"/>
      <c r="D30" s="130"/>
      <c r="E30" s="125"/>
      <c r="F30" s="125"/>
      <c r="G30" s="9"/>
    </row>
    <row r="31" spans="1:8" ht="15" customHeight="1">
      <c r="A31" s="172" t="s">
        <v>54</v>
      </c>
      <c r="B31" s="173"/>
      <c r="C31" s="174"/>
      <c r="D31" s="174"/>
      <c r="E31" s="174"/>
      <c r="F31" s="174"/>
      <c r="G31" s="9"/>
    </row>
    <row r="32" spans="1:8" ht="15" customHeight="1">
      <c r="A32" s="35" t="s">
        <v>54</v>
      </c>
      <c r="B32" s="125">
        <v>2163</v>
      </c>
      <c r="C32" s="125">
        <v>1400</v>
      </c>
      <c r="D32" s="130"/>
      <c r="E32" s="125">
        <v>10</v>
      </c>
      <c r="F32" s="146">
        <v>4144327</v>
      </c>
      <c r="G32" s="9"/>
    </row>
    <row r="33" spans="1:7" ht="15" customHeight="1">
      <c r="A33" s="172" t="s">
        <v>55</v>
      </c>
      <c r="B33" s="173"/>
      <c r="C33" s="174"/>
      <c r="D33" s="174"/>
      <c r="E33" s="174"/>
      <c r="F33" s="174"/>
      <c r="G33" s="9"/>
    </row>
    <row r="34" spans="1:7" ht="28.5" customHeight="1">
      <c r="A34" s="35" t="s">
        <v>56</v>
      </c>
      <c r="B34" s="35"/>
      <c r="C34" s="125"/>
      <c r="D34" s="130"/>
      <c r="E34" s="125"/>
      <c r="F34" s="125"/>
      <c r="G34" s="9"/>
    </row>
    <row r="35" spans="1:7" ht="15" customHeight="1">
      <c r="A35" s="35" t="s">
        <v>57</v>
      </c>
      <c r="B35" s="35"/>
      <c r="C35" s="125"/>
      <c r="D35" s="130"/>
      <c r="E35" s="125"/>
      <c r="F35" s="125"/>
      <c r="G35" s="9"/>
    </row>
    <row r="36" spans="1:7" ht="15" customHeight="1">
      <c r="A36" s="35" t="s">
        <v>71</v>
      </c>
      <c r="B36" s="35"/>
      <c r="C36" s="35"/>
      <c r="D36" s="182"/>
      <c r="E36" s="35"/>
      <c r="F36" s="35"/>
      <c r="G36" s="9"/>
    </row>
    <row r="37" spans="1:7" ht="15" customHeight="1">
      <c r="A37" s="35" t="s">
        <v>58</v>
      </c>
      <c r="B37" s="35"/>
      <c r="C37" s="35"/>
      <c r="D37" s="182"/>
      <c r="E37" s="35"/>
      <c r="F37" s="35"/>
      <c r="G37" s="9"/>
    </row>
    <row r="38" spans="1:7" ht="15" customHeight="1">
      <c r="A38" s="35" t="s">
        <v>72</v>
      </c>
      <c r="B38" s="35"/>
      <c r="C38" s="35"/>
      <c r="D38" s="182"/>
      <c r="E38" s="35"/>
      <c r="F38" s="35"/>
      <c r="G38" s="9"/>
    </row>
    <row r="39" spans="1:7" ht="15" customHeight="1">
      <c r="A39" s="35" t="s">
        <v>59</v>
      </c>
      <c r="B39" s="35"/>
      <c r="C39" s="35"/>
      <c r="D39" s="182"/>
      <c r="E39" s="35"/>
      <c r="F39" s="35"/>
      <c r="G39" s="9"/>
    </row>
    <row r="40" spans="1:7" ht="15" customHeight="1">
      <c r="A40" s="35" t="s">
        <v>73</v>
      </c>
      <c r="B40" s="35"/>
      <c r="C40" s="35"/>
      <c r="D40" s="182"/>
      <c r="E40" s="35"/>
      <c r="F40" s="35"/>
      <c r="G40" s="9"/>
    </row>
    <row r="41" spans="1:7" ht="15" customHeight="1">
      <c r="A41" s="35"/>
      <c r="B41" s="35"/>
      <c r="C41" s="35"/>
      <c r="D41" s="182"/>
      <c r="E41" s="35"/>
      <c r="F41" s="35"/>
      <c r="G41" s="9"/>
    </row>
    <row r="42" spans="1:7" ht="15" customHeight="1">
      <c r="A42" s="35"/>
      <c r="B42" s="35"/>
      <c r="C42" s="35"/>
      <c r="D42" s="182"/>
      <c r="E42" s="35"/>
      <c r="F42" s="35"/>
      <c r="G42" s="9"/>
    </row>
    <row r="43" spans="1:7" ht="15" customHeight="1">
      <c r="A43" s="35"/>
      <c r="B43" s="35"/>
      <c r="C43" s="35"/>
      <c r="D43" s="182"/>
      <c r="E43" s="35"/>
      <c r="F43" s="35"/>
      <c r="G43" s="9"/>
    </row>
    <row r="44" spans="1:7" ht="15" customHeight="1">
      <c r="A44" s="35"/>
      <c r="B44" s="35"/>
      <c r="C44" s="35"/>
      <c r="D44" s="182"/>
      <c r="E44" s="35"/>
      <c r="F44" s="35"/>
      <c r="G44" s="9"/>
    </row>
    <row r="45" spans="1:7" ht="15" customHeight="1">
      <c r="A45" s="172" t="s">
        <v>80</v>
      </c>
      <c r="B45" s="172"/>
      <c r="C45" s="29"/>
      <c r="D45" s="29"/>
      <c r="E45" s="29"/>
      <c r="F45" s="29"/>
      <c r="G45" s="9"/>
    </row>
    <row r="46" spans="1:7" ht="15" customHeight="1">
      <c r="A46" s="35" t="s">
        <v>75</v>
      </c>
      <c r="B46" s="35"/>
      <c r="C46" s="175"/>
      <c r="D46" s="124"/>
      <c r="E46" s="38"/>
      <c r="F46" s="138"/>
      <c r="G46" s="9"/>
    </row>
    <row r="47" spans="1:7" ht="15" customHeight="1">
      <c r="A47" s="35" t="s">
        <v>50</v>
      </c>
      <c r="B47" s="35"/>
      <c r="C47" s="175"/>
      <c r="D47" s="124"/>
      <c r="E47" s="38"/>
      <c r="F47" s="138"/>
      <c r="G47" s="9"/>
    </row>
    <row r="48" spans="1:7" ht="15" customHeight="1">
      <c r="A48" s="35" t="s">
        <v>76</v>
      </c>
      <c r="B48" s="35"/>
      <c r="C48" s="175"/>
      <c r="D48" s="124"/>
      <c r="E48" s="38"/>
      <c r="F48" s="138"/>
      <c r="G48" s="9"/>
    </row>
    <row r="49" spans="1:7" ht="15" customHeight="1">
      <c r="A49" s="35" t="s">
        <v>77</v>
      </c>
      <c r="B49" s="35"/>
      <c r="C49" s="175"/>
      <c r="D49" s="124"/>
      <c r="E49" s="38"/>
      <c r="F49" s="138"/>
      <c r="G49" s="9"/>
    </row>
    <row r="50" spans="1:7" ht="30" customHeight="1">
      <c r="A50" s="35" t="s">
        <v>78</v>
      </c>
      <c r="B50" s="125"/>
      <c r="C50" s="175"/>
      <c r="D50" s="124"/>
      <c r="E50" s="38"/>
      <c r="F50" s="138"/>
      <c r="G50" s="9"/>
    </row>
    <row r="51" spans="1:7" ht="15" customHeight="1">
      <c r="A51" s="35" t="s">
        <v>79</v>
      </c>
      <c r="B51" s="35"/>
      <c r="C51" s="175"/>
      <c r="D51" s="124"/>
      <c r="E51" s="38"/>
      <c r="F51" s="138"/>
      <c r="G51" s="9"/>
    </row>
    <row r="52" spans="1:7" ht="15" customHeight="1">
      <c r="A52" s="35" t="s">
        <v>58</v>
      </c>
      <c r="B52" s="35"/>
      <c r="C52" s="175"/>
      <c r="D52" s="124"/>
      <c r="E52" s="38"/>
      <c r="F52" s="138"/>
      <c r="G52" s="9"/>
    </row>
    <row r="53" spans="1:7" ht="15" customHeight="1">
      <c r="A53" s="35" t="s">
        <v>71</v>
      </c>
      <c r="B53" s="35"/>
      <c r="C53" s="175"/>
      <c r="D53" s="124"/>
      <c r="E53" s="38"/>
      <c r="F53" s="138"/>
      <c r="G53" s="9"/>
    </row>
    <row r="54" spans="1:7" ht="15" customHeight="1">
      <c r="A54" s="183"/>
      <c r="B54" s="183"/>
      <c r="C54" s="175"/>
      <c r="D54" s="124"/>
      <c r="E54" s="38"/>
      <c r="F54" s="138"/>
      <c r="G54" s="9"/>
    </row>
    <row r="55" spans="1:7" ht="15" customHeight="1">
      <c r="A55" s="176" t="s">
        <v>20</v>
      </c>
      <c r="B55" s="177">
        <v>121016</v>
      </c>
      <c r="C55" s="178"/>
      <c r="D55" s="124"/>
      <c r="E55" s="137"/>
      <c r="F55" s="179">
        <f>SUM(F4:F53)</f>
        <v>79710207</v>
      </c>
      <c r="G55" s="9"/>
    </row>
    <row r="56" spans="1:7" ht="15" customHeight="1">
      <c r="A56" s="180" t="s">
        <v>10</v>
      </c>
      <c r="B56" s="211"/>
      <c r="C56" s="124"/>
      <c r="D56" s="124"/>
      <c r="E56" s="124"/>
      <c r="F56" s="212">
        <f>F54+F55/B55</f>
        <v>658.67494380908306</v>
      </c>
      <c r="G56" s="9"/>
    </row>
    <row r="57" spans="1:7" ht="15">
      <c r="A57" s="8"/>
      <c r="B57" s="8"/>
      <c r="C57" s="8"/>
      <c r="D57" s="8"/>
      <c r="E57" s="8"/>
      <c r="F57" s="8"/>
      <c r="G57" s="8"/>
    </row>
    <row r="59" spans="1:7">
      <c r="F59" s="198"/>
    </row>
    <row r="62" spans="1:7">
      <c r="A62" s="16"/>
    </row>
  </sheetData>
  <mergeCells count="1">
    <mergeCell ref="A1:F1"/>
  </mergeCells>
  <phoneticPr fontId="2" type="noConversion"/>
  <printOptions horizontalCentered="1" headings="1"/>
  <pageMargins left="1" right="1" top="1" bottom="1" header="0" footer="0"/>
  <pageSetup scale="64" orientation="portrait" r:id="rId1"/>
  <headerFooter alignWithMargins="0"/>
</worksheet>
</file>

<file path=xl/worksheets/sheet2.xml><?xml version="1.0" encoding="utf-8"?>
<worksheet xmlns="http://schemas.openxmlformats.org/spreadsheetml/2006/main" xmlns:r="http://schemas.openxmlformats.org/officeDocument/2006/relationships">
  <sheetPr>
    <tabColor rgb="FFFFC000"/>
    <pageSetUpPr fitToPage="1"/>
  </sheetPr>
  <dimension ref="C2:E14"/>
  <sheetViews>
    <sheetView workbookViewId="0"/>
  </sheetViews>
  <sheetFormatPr defaultColWidth="8.85546875" defaultRowHeight="12.75"/>
  <cols>
    <col min="1" max="2" width="8.85546875" customWidth="1"/>
    <col min="3" max="3" width="38.42578125" customWidth="1"/>
    <col min="4" max="4" width="16.42578125" customWidth="1"/>
    <col min="5" max="5" width="22.7109375" customWidth="1"/>
  </cols>
  <sheetData>
    <row r="2" spans="3:5">
      <c r="C2" s="267" t="s">
        <v>191</v>
      </c>
      <c r="D2" s="267"/>
      <c r="E2" s="19"/>
    </row>
    <row r="3" spans="3:5">
      <c r="C3" s="267" t="s">
        <v>178</v>
      </c>
      <c r="D3" s="267"/>
    </row>
    <row r="4" spans="3:5">
      <c r="C4" t="s">
        <v>36</v>
      </c>
      <c r="D4" s="23">
        <f ca="1">'LIEE-Table 2 (2009)'!G5</f>
        <v>800</v>
      </c>
    </row>
    <row r="5" spans="3:5">
      <c r="C5" t="s">
        <v>112</v>
      </c>
      <c r="D5" s="23">
        <f ca="1">SUM('LIEE-Table 2 (2009)'!G7:G13)</f>
        <v>16652074.65</v>
      </c>
    </row>
    <row r="6" spans="3:5">
      <c r="C6" t="s">
        <v>34</v>
      </c>
      <c r="D6" s="23">
        <f ca="1">SUM('LIEE-Table 2 (2009)'!G15:G17)</f>
        <v>460309.21499999997</v>
      </c>
    </row>
    <row r="7" spans="3:5">
      <c r="C7" t="s">
        <v>38</v>
      </c>
      <c r="D7" s="23">
        <f ca="1">SUM('LIEE-Table 2 (2009)'!G19:G23)</f>
        <v>11463.75</v>
      </c>
    </row>
    <row r="8" spans="3:5">
      <c r="C8" t="s">
        <v>110</v>
      </c>
      <c r="D8" s="23">
        <f ca="1">SUM('LIEE-Table 2 (2009)'!G25:G28)</f>
        <v>1095626.1099999999</v>
      </c>
    </row>
    <row r="9" spans="3:5">
      <c r="C9" t="s">
        <v>5</v>
      </c>
      <c r="D9" s="23">
        <f ca="1">SUM('LIEE-Table 2 (2009)'!G30:G31)</f>
        <v>15209588.77</v>
      </c>
    </row>
    <row r="10" spans="3:5">
      <c r="C10" t="s">
        <v>54</v>
      </c>
      <c r="D10" s="23">
        <f ca="1">'LIEE-Table 2 (2009)'!G33</f>
        <v>1207245.1100000001</v>
      </c>
    </row>
    <row r="11" spans="3:5">
      <c r="C11" t="s">
        <v>37</v>
      </c>
      <c r="D11" s="23">
        <f ca="1">SUM('LIEE-Table 2 (2009)'!G59:G60)</f>
        <v>4784678.7699999996</v>
      </c>
    </row>
    <row r="13" spans="3:5">
      <c r="C13" t="s">
        <v>42</v>
      </c>
      <c r="D13" s="23">
        <f>SUM(D4:D11)</f>
        <v>39421786.375</v>
      </c>
    </row>
    <row r="14" spans="3:5">
      <c r="D14" s="24"/>
    </row>
  </sheetData>
  <mergeCells count="2">
    <mergeCell ref="C2:D2"/>
    <mergeCell ref="C3:D3"/>
  </mergeCells>
  <phoneticPr fontId="2" type="noConversion"/>
  <printOptions horizontalCentered="1" headings="1"/>
  <pageMargins left="1" right="1" top="1" bottom="1" header="0" footer="0"/>
  <pageSetup scale="78" orientation="portrait" verticalDpi="1200" r:id="rId1"/>
  <headerFooter alignWithMargins="0"/>
  <drawing r:id="rId2"/>
</worksheet>
</file>

<file path=xl/worksheets/sheet3.xml><?xml version="1.0" encoding="utf-8"?>
<worksheet xmlns="http://schemas.openxmlformats.org/spreadsheetml/2006/main" xmlns:r="http://schemas.openxmlformats.org/officeDocument/2006/relationships">
  <sheetPr>
    <tabColor rgb="FFFFC000"/>
    <pageSetUpPr fitToPage="1"/>
  </sheetPr>
  <dimension ref="A1:V24"/>
  <sheetViews>
    <sheetView zoomScale="125" zoomScaleNormal="75" workbookViewId="0">
      <selection sqref="A1:G1"/>
    </sheetView>
  </sheetViews>
  <sheetFormatPr defaultRowHeight="14.25"/>
  <cols>
    <col min="1" max="1" width="10" style="1" customWidth="1"/>
    <col min="2" max="2" width="9.85546875" style="2" customWidth="1"/>
    <col min="3" max="3" width="16.140625" style="2" customWidth="1"/>
    <col min="4" max="4" width="11.28515625" style="2" customWidth="1"/>
    <col min="5" max="5" width="10.140625" style="2" customWidth="1"/>
    <col min="6" max="6" width="10.28515625" style="2" customWidth="1"/>
    <col min="7" max="7" width="10.85546875" style="2" customWidth="1"/>
    <col min="8" max="16384" width="9.140625" style="1"/>
  </cols>
  <sheetData>
    <row r="1" spans="1:22" s="9" customFormat="1" ht="95.1" customHeight="1">
      <c r="A1" s="268" t="s">
        <v>179</v>
      </c>
      <c r="B1" s="269"/>
      <c r="C1" s="269"/>
      <c r="D1" s="269"/>
      <c r="E1" s="269"/>
      <c r="F1" s="269"/>
      <c r="G1" s="270"/>
    </row>
    <row r="2" spans="1:22" s="9" customFormat="1" ht="17.100000000000001" customHeight="1">
      <c r="A2" s="143"/>
      <c r="B2" s="271" t="s">
        <v>131</v>
      </c>
      <c r="C2" s="272"/>
      <c r="D2" s="272"/>
      <c r="E2" s="272"/>
      <c r="F2" s="272"/>
      <c r="G2" s="273"/>
      <c r="H2" s="202"/>
    </row>
    <row r="3" spans="1:22" s="9" customFormat="1" ht="17.100000000000001" customHeight="1">
      <c r="A3" s="143"/>
      <c r="B3" s="274" t="s">
        <v>11</v>
      </c>
      <c r="C3" s="274"/>
      <c r="D3" s="274"/>
      <c r="E3" s="274" t="s">
        <v>17</v>
      </c>
      <c r="F3" s="274"/>
      <c r="G3" s="275"/>
      <c r="H3" s="202"/>
    </row>
    <row r="4" spans="1:22" s="9" customFormat="1" ht="65.25" customHeight="1">
      <c r="A4" s="141" t="s">
        <v>118</v>
      </c>
      <c r="B4" s="22" t="s">
        <v>83</v>
      </c>
      <c r="C4" s="22" t="s">
        <v>130</v>
      </c>
      <c r="D4" s="22" t="s">
        <v>98</v>
      </c>
      <c r="E4" s="22" t="s">
        <v>83</v>
      </c>
      <c r="F4" s="22" t="s">
        <v>130</v>
      </c>
      <c r="G4" s="152" t="s">
        <v>98</v>
      </c>
      <c r="H4" s="203"/>
    </row>
    <row r="5" spans="1:22" s="9" customFormat="1" ht="17.100000000000001" customHeight="1">
      <c r="A5" s="141">
        <v>2009</v>
      </c>
      <c r="B5" s="210">
        <f>($C15+$C16)/$C19</f>
        <v>0.76912930012401637</v>
      </c>
      <c r="C5" s="210">
        <f>$C15/$C18</f>
        <v>0.61062571724223391</v>
      </c>
      <c r="D5" s="210">
        <f>($C17+$C20)/$C18</f>
        <v>0.75686367963658585</v>
      </c>
      <c r="E5" s="153">
        <f>($C15+$C16-$C19)/1000000</f>
        <v>-9.7513280000000009</v>
      </c>
      <c r="F5" s="154">
        <f>($C15-$C18)/1000000</f>
        <v>-16.727056999999999</v>
      </c>
      <c r="G5" s="155">
        <f>($C17+$C20-$C18)/1000000</f>
        <v>-10.444847720000002</v>
      </c>
      <c r="H5" s="203"/>
    </row>
    <row r="6" spans="1:22" s="9" customFormat="1" ht="17.100000000000001" customHeight="1">
      <c r="A6" s="141">
        <v>2008</v>
      </c>
      <c r="B6" s="22">
        <v>0.72</v>
      </c>
      <c r="C6" s="22">
        <v>0.61</v>
      </c>
      <c r="D6" s="22">
        <v>0.75</v>
      </c>
      <c r="E6" s="150">
        <v>-10.81</v>
      </c>
      <c r="F6" s="154">
        <v>-14.83</v>
      </c>
      <c r="G6" s="156">
        <v>-9.4499999999999993</v>
      </c>
      <c r="H6" s="203"/>
    </row>
    <row r="7" spans="1:22" s="9" customFormat="1" ht="17.100000000000001" customHeight="1">
      <c r="A7" s="141">
        <v>2007</v>
      </c>
      <c r="B7" s="22">
        <v>0.59</v>
      </c>
      <c r="C7" s="22">
        <v>0.52</v>
      </c>
      <c r="D7" s="22">
        <v>1.29</v>
      </c>
      <c r="E7" s="150">
        <v>-13.25</v>
      </c>
      <c r="F7" s="154">
        <v>-15.59</v>
      </c>
      <c r="G7" s="156">
        <v>9.2899999999999991</v>
      </c>
      <c r="H7" s="203"/>
    </row>
    <row r="8" spans="1:22" s="9" customFormat="1" ht="17.100000000000001" customHeight="1">
      <c r="A8" s="141">
        <v>2006</v>
      </c>
      <c r="B8" s="22">
        <v>0.81</v>
      </c>
      <c r="C8" s="22">
        <v>0.72</v>
      </c>
      <c r="D8" s="22">
        <v>1.36</v>
      </c>
      <c r="E8" s="157">
        <v>-5.92</v>
      </c>
      <c r="F8" s="154">
        <v>-8.91</v>
      </c>
      <c r="G8" s="156">
        <v>11.31</v>
      </c>
      <c r="H8" s="203"/>
    </row>
    <row r="9" spans="1:22" s="9" customFormat="1" ht="17.100000000000001" customHeight="1">
      <c r="A9" s="141">
        <v>2005</v>
      </c>
      <c r="B9" s="22">
        <v>0.69</v>
      </c>
      <c r="C9" s="22">
        <v>0.59</v>
      </c>
      <c r="D9" s="22">
        <v>0.99</v>
      </c>
      <c r="E9" s="158">
        <v>-6.9752000000000001</v>
      </c>
      <c r="F9" s="159">
        <v>-9.3131000000000004</v>
      </c>
      <c r="G9" s="160">
        <v>-0.17080000000000001</v>
      </c>
      <c r="H9" s="203"/>
    </row>
    <row r="10" spans="1:22" s="9" customFormat="1" ht="17.100000000000001" customHeight="1">
      <c r="A10" s="141">
        <v>2004</v>
      </c>
      <c r="B10" s="22">
        <v>0.82</v>
      </c>
      <c r="C10" s="22">
        <v>0.63</v>
      </c>
      <c r="D10" s="22">
        <v>1.05</v>
      </c>
      <c r="E10" s="158">
        <v>-2.8879999999999999</v>
      </c>
      <c r="F10" s="159">
        <v>-5.899</v>
      </c>
      <c r="G10" s="160">
        <v>0.78600000000000003</v>
      </c>
      <c r="H10" s="203"/>
    </row>
    <row r="11" spans="1:22" s="9" customFormat="1" ht="17.100000000000001" customHeight="1">
      <c r="A11" s="141">
        <v>2003</v>
      </c>
      <c r="B11" s="22">
        <v>0.73</v>
      </c>
      <c r="C11" s="22">
        <v>0.57999999999999996</v>
      </c>
      <c r="D11" s="22">
        <v>1.04</v>
      </c>
      <c r="E11" s="158">
        <v>-5.1260000000000003</v>
      </c>
      <c r="F11" s="159">
        <v>-7.7</v>
      </c>
      <c r="G11" s="160">
        <v>0.73799999999999999</v>
      </c>
      <c r="H11" s="203"/>
    </row>
    <row r="12" spans="1:22" s="9" customFormat="1" ht="17.100000000000001" customHeight="1" thickBot="1">
      <c r="A12" s="142">
        <v>2002</v>
      </c>
      <c r="B12" s="140">
        <v>1.08</v>
      </c>
      <c r="C12" s="140">
        <v>0.93</v>
      </c>
      <c r="D12" s="140">
        <v>1.94</v>
      </c>
      <c r="E12" s="161">
        <v>1.1599999999999999</v>
      </c>
      <c r="F12" s="162">
        <v>-1.1399999999999999</v>
      </c>
      <c r="G12" s="163">
        <v>14.25</v>
      </c>
      <c r="H12" s="203"/>
    </row>
    <row r="13" spans="1:22" s="9" customFormat="1">
      <c r="B13" s="164"/>
      <c r="C13" s="164"/>
      <c r="D13" s="164"/>
      <c r="E13" s="164"/>
      <c r="F13" s="164"/>
      <c r="G13" s="164"/>
      <c r="H13" s="139"/>
    </row>
    <row r="14" spans="1:22" s="9" customFormat="1" ht="17.25" customHeight="1">
      <c r="A14" s="276" t="s">
        <v>129</v>
      </c>
      <c r="B14" s="276"/>
      <c r="C14" s="276"/>
      <c r="D14" s="276"/>
      <c r="E14" s="276"/>
      <c r="F14" s="276"/>
      <c r="G14" s="276"/>
    </row>
    <row r="15" spans="1:22" s="9" customFormat="1">
      <c r="A15" s="278" t="s">
        <v>128</v>
      </c>
      <c r="B15" s="278"/>
      <c r="C15" s="200">
        <v>26231756</v>
      </c>
      <c r="D15" s="277" t="s">
        <v>127</v>
      </c>
      <c r="E15" s="277"/>
      <c r="F15" s="135"/>
      <c r="G15" s="135"/>
    </row>
    <row r="16" spans="1:22" s="9" customFormat="1">
      <c r="A16" s="278" t="s">
        <v>123</v>
      </c>
      <c r="B16" s="278"/>
      <c r="C16" s="200">
        <v>6254099</v>
      </c>
      <c r="D16" s="277" t="s">
        <v>126</v>
      </c>
      <c r="E16" s="277"/>
      <c r="F16" s="135"/>
      <c r="G16" s="135"/>
      <c r="V16" s="9">
        <v>10728851</v>
      </c>
    </row>
    <row r="17" spans="1:22" s="9" customFormat="1">
      <c r="A17" s="278" t="s">
        <v>124</v>
      </c>
      <c r="B17" s="278"/>
      <c r="C17" s="200">
        <v>1704473</v>
      </c>
      <c r="D17" s="277" t="s">
        <v>126</v>
      </c>
      <c r="E17" s="277"/>
      <c r="F17" s="135"/>
      <c r="G17" s="135"/>
      <c r="V17" s="9" t="s">
        <v>8</v>
      </c>
    </row>
    <row r="18" spans="1:22" s="9" customFormat="1">
      <c r="A18" s="278" t="s">
        <v>188</v>
      </c>
      <c r="B18" s="278"/>
      <c r="C18" s="55">
        <v>42958813</v>
      </c>
      <c r="D18" s="277" t="s">
        <v>127</v>
      </c>
      <c r="E18" s="277"/>
      <c r="F18" s="135"/>
      <c r="G18" s="135"/>
    </row>
    <row r="19" spans="1:22" s="9" customFormat="1">
      <c r="A19" s="278" t="s">
        <v>189</v>
      </c>
      <c r="B19" s="278"/>
      <c r="C19" s="55">
        <v>42237183</v>
      </c>
      <c r="D19" s="277" t="s">
        <v>127</v>
      </c>
      <c r="E19" s="277"/>
      <c r="F19" s="135"/>
      <c r="G19" s="135"/>
    </row>
    <row r="20" spans="1:22" s="9" customFormat="1">
      <c r="A20" s="278" t="s">
        <v>125</v>
      </c>
      <c r="B20" s="278"/>
      <c r="C20" s="55">
        <v>30809492.279999997</v>
      </c>
      <c r="D20" s="277" t="s">
        <v>126</v>
      </c>
      <c r="E20" s="277"/>
      <c r="F20" s="135"/>
      <c r="G20" s="135"/>
    </row>
    <row r="21" spans="1:22" s="9" customFormat="1">
      <c r="A21" s="26"/>
      <c r="B21" s="26"/>
      <c r="C21" s="55"/>
      <c r="D21" s="135"/>
      <c r="E21" s="135"/>
      <c r="F21" s="135"/>
      <c r="G21" s="135"/>
    </row>
    <row r="22" spans="1:22" s="9" customFormat="1">
      <c r="A22" s="278" t="s">
        <v>62</v>
      </c>
      <c r="B22" s="278"/>
      <c r="C22" s="278"/>
      <c r="D22" s="278"/>
      <c r="E22" s="278"/>
      <c r="F22" s="278"/>
      <c r="G22" s="278"/>
    </row>
    <row r="23" spans="1:22" s="9" customFormat="1">
      <c r="A23" s="26"/>
      <c r="B23" s="135"/>
      <c r="C23" s="201"/>
      <c r="E23" s="135"/>
      <c r="F23" s="135"/>
      <c r="G23" s="135"/>
    </row>
    <row r="24" spans="1:22" s="145" customFormat="1" ht="63" customHeight="1">
      <c r="A24" s="264" t="s">
        <v>132</v>
      </c>
      <c r="B24" s="264"/>
      <c r="C24" s="264"/>
      <c r="D24" s="264"/>
      <c r="E24" s="264"/>
      <c r="F24" s="264"/>
      <c r="G24" s="264"/>
    </row>
  </sheetData>
  <mergeCells count="19">
    <mergeCell ref="A19:B19"/>
    <mergeCell ref="A20:B20"/>
    <mergeCell ref="A24:G24"/>
    <mergeCell ref="A22:G22"/>
    <mergeCell ref="D19:E19"/>
    <mergeCell ref="D20:E20"/>
    <mergeCell ref="D17:E17"/>
    <mergeCell ref="D18:E18"/>
    <mergeCell ref="A16:B16"/>
    <mergeCell ref="A17:B17"/>
    <mergeCell ref="D15:E15"/>
    <mergeCell ref="A15:B15"/>
    <mergeCell ref="A18:B18"/>
    <mergeCell ref="A1:G1"/>
    <mergeCell ref="B2:G2"/>
    <mergeCell ref="E3:G3"/>
    <mergeCell ref="B3:D3"/>
    <mergeCell ref="A14:G14"/>
    <mergeCell ref="D16:E16"/>
  </mergeCells>
  <phoneticPr fontId="0" type="noConversion"/>
  <printOptions horizontalCentered="1" headings="1"/>
  <pageMargins left="1" right="1" top="1" bottom="1" header="0" footer="0"/>
  <pageSetup orientation="portrait" r:id="rId1"/>
  <headerFooter alignWithMargins="0"/>
</worksheet>
</file>

<file path=xl/worksheets/sheet4.xml><?xml version="1.0" encoding="utf-8"?>
<worksheet xmlns="http://schemas.openxmlformats.org/spreadsheetml/2006/main" xmlns:r="http://schemas.openxmlformats.org/officeDocument/2006/relationships">
  <sheetPr>
    <tabColor rgb="FFFFC000"/>
    <pageSetUpPr fitToPage="1"/>
  </sheetPr>
  <dimension ref="A1:M81"/>
  <sheetViews>
    <sheetView zoomScale="125" zoomScaleNormal="75" workbookViewId="0">
      <selection sqref="A1:E1"/>
    </sheetView>
  </sheetViews>
  <sheetFormatPr defaultRowHeight="14.25"/>
  <cols>
    <col min="1" max="1" width="34.28515625" style="6" customWidth="1"/>
    <col min="2" max="2" width="15.42578125" style="6" customWidth="1"/>
    <col min="3" max="3" width="22.28515625" style="6" customWidth="1"/>
    <col min="4" max="4" width="24" style="6" customWidth="1"/>
    <col min="5" max="5" width="17.28515625" style="6" customWidth="1"/>
    <col min="6" max="16384" width="9.140625" style="6"/>
  </cols>
  <sheetData>
    <row r="1" spans="1:13" ht="81" customHeight="1">
      <c r="A1" s="282" t="s">
        <v>190</v>
      </c>
      <c r="B1" s="283"/>
      <c r="C1" s="283"/>
      <c r="D1" s="283"/>
      <c r="E1" s="283"/>
    </row>
    <row r="2" spans="1:13" s="247" customFormat="1" ht="42.75">
      <c r="A2" s="37" t="s">
        <v>32</v>
      </c>
      <c r="B2" s="236" t="s">
        <v>23</v>
      </c>
      <c r="C2" s="236" t="s">
        <v>170</v>
      </c>
      <c r="D2" s="236" t="s">
        <v>169</v>
      </c>
    </row>
    <row r="3" spans="1:13" ht="15">
      <c r="A3" s="245" t="s">
        <v>25</v>
      </c>
      <c r="B3" s="124"/>
      <c r="C3" s="124"/>
      <c r="D3" s="124"/>
    </row>
    <row r="4" spans="1:13" ht="15">
      <c r="A4" s="109" t="s">
        <v>26</v>
      </c>
      <c r="B4" s="109"/>
      <c r="C4" s="61"/>
      <c r="D4" s="244"/>
    </row>
    <row r="5" spans="1:13" ht="15">
      <c r="A5" s="109"/>
      <c r="B5" s="109" t="s">
        <v>27</v>
      </c>
      <c r="C5" s="61"/>
      <c r="D5" s="61"/>
      <c r="E5" s="246"/>
    </row>
    <row r="6" spans="1:13" ht="15">
      <c r="A6" s="109"/>
      <c r="B6" s="109" t="s">
        <v>100</v>
      </c>
      <c r="C6" s="61"/>
      <c r="D6" s="61"/>
      <c r="E6" s="246"/>
    </row>
    <row r="7" spans="1:13" ht="15">
      <c r="A7" s="109"/>
      <c r="B7" s="109" t="s">
        <v>28</v>
      </c>
      <c r="C7" s="61"/>
      <c r="D7" s="61"/>
      <c r="E7" s="246"/>
    </row>
    <row r="8" spans="1:13" ht="15">
      <c r="A8" s="109" t="s">
        <v>29</v>
      </c>
      <c r="B8" s="109"/>
      <c r="C8" s="61"/>
      <c r="D8" s="244"/>
      <c r="E8" s="246"/>
    </row>
    <row r="9" spans="1:13" ht="15">
      <c r="A9" s="109"/>
      <c r="B9" s="109" t="s">
        <v>85</v>
      </c>
      <c r="C9" s="61"/>
      <c r="D9" s="61"/>
      <c r="E9" s="246"/>
      <c r="M9" s="6">
        <v>0</v>
      </c>
    </row>
    <row r="10" spans="1:13" ht="15">
      <c r="A10" s="109"/>
      <c r="B10" s="109" t="s">
        <v>100</v>
      </c>
      <c r="C10" s="61"/>
      <c r="D10" s="61"/>
      <c r="E10" s="246"/>
    </row>
    <row r="11" spans="1:13" ht="15">
      <c r="A11" s="109"/>
      <c r="B11" s="109" t="s">
        <v>21</v>
      </c>
      <c r="C11" s="61"/>
      <c r="D11" s="61"/>
      <c r="E11" s="246"/>
    </row>
    <row r="12" spans="1:13" ht="15">
      <c r="A12" s="245" t="s">
        <v>30</v>
      </c>
      <c r="B12" s="124"/>
      <c r="C12" s="124"/>
      <c r="D12" s="124"/>
    </row>
    <row r="13" spans="1:13" ht="15">
      <c r="A13" s="109" t="s">
        <v>26</v>
      </c>
      <c r="B13" s="109"/>
      <c r="C13" s="138"/>
      <c r="D13" s="244"/>
    </row>
    <row r="14" spans="1:13" ht="15">
      <c r="A14" s="109"/>
      <c r="B14" s="109" t="s">
        <v>27</v>
      </c>
      <c r="C14" s="138">
        <v>26395</v>
      </c>
      <c r="D14" s="61"/>
    </row>
    <row r="15" spans="1:13" ht="15">
      <c r="A15" s="109"/>
      <c r="B15" s="109" t="s">
        <v>100</v>
      </c>
      <c r="C15" s="138">
        <v>438</v>
      </c>
      <c r="D15" s="61"/>
    </row>
    <row r="16" spans="1:13" ht="15">
      <c r="A16" s="109"/>
      <c r="B16" s="109" t="s">
        <v>28</v>
      </c>
      <c r="C16" s="138">
        <v>5370</v>
      </c>
      <c r="D16" s="61"/>
    </row>
    <row r="17" spans="1:5" ht="18" customHeight="1">
      <c r="A17" s="109" t="s">
        <v>29</v>
      </c>
      <c r="B17" s="109"/>
      <c r="C17" s="138"/>
      <c r="D17" s="244"/>
    </row>
    <row r="18" spans="1:5" ht="15">
      <c r="A18" s="109"/>
      <c r="B18" s="109" t="s">
        <v>85</v>
      </c>
      <c r="C18" s="138">
        <v>18283</v>
      </c>
      <c r="D18" s="61"/>
    </row>
    <row r="19" spans="1:5" ht="15">
      <c r="A19" s="109"/>
      <c r="B19" s="109" t="s">
        <v>100</v>
      </c>
      <c r="C19" s="138">
        <v>10469</v>
      </c>
      <c r="D19" s="61"/>
    </row>
    <row r="20" spans="1:5" ht="15">
      <c r="A20" s="109"/>
      <c r="B20" s="109" t="s">
        <v>21</v>
      </c>
      <c r="C20" s="138">
        <v>879</v>
      </c>
      <c r="D20" s="61"/>
    </row>
    <row r="21" spans="1:5" ht="15">
      <c r="A21" s="245" t="s">
        <v>31</v>
      </c>
      <c r="B21" s="124"/>
      <c r="C21" s="124"/>
      <c r="D21" s="124"/>
    </row>
    <row r="22" spans="1:5" ht="15">
      <c r="A22" s="109" t="s">
        <v>26</v>
      </c>
      <c r="B22" s="109"/>
      <c r="C22" s="61"/>
      <c r="D22" s="244"/>
    </row>
    <row r="23" spans="1:5" ht="15">
      <c r="A23" s="109"/>
      <c r="B23" s="109" t="s">
        <v>27</v>
      </c>
      <c r="C23" s="61"/>
      <c r="D23" s="61"/>
    </row>
    <row r="24" spans="1:5" ht="15">
      <c r="A24" s="109"/>
      <c r="B24" s="109" t="s">
        <v>100</v>
      </c>
      <c r="C24" s="61"/>
      <c r="D24" s="61"/>
    </row>
    <row r="25" spans="1:5" ht="15">
      <c r="A25" s="109"/>
      <c r="B25" s="109" t="s">
        <v>28</v>
      </c>
      <c r="C25" s="61"/>
      <c r="D25" s="61"/>
    </row>
    <row r="26" spans="1:5" ht="15">
      <c r="A26" s="109" t="s">
        <v>29</v>
      </c>
      <c r="B26" s="109"/>
      <c r="C26" s="61"/>
      <c r="D26" s="244"/>
    </row>
    <row r="27" spans="1:5" ht="15">
      <c r="A27" s="109"/>
      <c r="B27" s="109" t="s">
        <v>85</v>
      </c>
      <c r="C27" s="61"/>
      <c r="D27" s="61"/>
    </row>
    <row r="28" spans="1:5" ht="15">
      <c r="A28" s="109"/>
      <c r="B28" s="109" t="s">
        <v>100</v>
      </c>
      <c r="C28" s="61"/>
      <c r="D28" s="61"/>
    </row>
    <row r="29" spans="1:5" ht="15">
      <c r="A29" s="109"/>
      <c r="B29" s="109" t="s">
        <v>21</v>
      </c>
      <c r="C29" s="61"/>
      <c r="D29" s="61"/>
    </row>
    <row r="30" spans="1:5">
      <c r="A30" s="115"/>
      <c r="B30" s="115"/>
      <c r="C30" s="61"/>
      <c r="D30" s="243"/>
    </row>
    <row r="31" spans="1:5" ht="15">
      <c r="A31" s="241" t="s">
        <v>168</v>
      </c>
      <c r="B31" s="115"/>
      <c r="C31" s="38">
        <v>61834</v>
      </c>
      <c r="D31" s="242">
        <f>+C31/C32</f>
        <v>0.59171291866028708</v>
      </c>
    </row>
    <row r="32" spans="1:5" ht="17.25">
      <c r="A32" s="241" t="s">
        <v>167</v>
      </c>
      <c r="B32" s="37"/>
      <c r="C32" s="234">
        <v>104500</v>
      </c>
      <c r="D32" s="240"/>
      <c r="E32" s="239"/>
    </row>
    <row r="33" spans="1:5" ht="15">
      <c r="A33" s="56"/>
      <c r="B33" s="3"/>
      <c r="C33" s="238"/>
      <c r="D33" s="238"/>
      <c r="E33" s="238"/>
    </row>
    <row r="34" spans="1:5" ht="16.5">
      <c r="A34" s="286" t="s">
        <v>166</v>
      </c>
      <c r="B34" s="286"/>
      <c r="C34" s="286"/>
      <c r="D34" s="286"/>
      <c r="E34" s="238"/>
    </row>
    <row r="35" spans="1:5" ht="15" thickBot="1"/>
    <row r="36" spans="1:5">
      <c r="A36" s="279" t="s">
        <v>165</v>
      </c>
      <c r="B36" s="280"/>
      <c r="C36" s="280"/>
      <c r="D36" s="280"/>
      <c r="E36" s="281"/>
    </row>
    <row r="37" spans="1:5" ht="42.75" customHeight="1">
      <c r="A37" s="237" t="s">
        <v>164</v>
      </c>
      <c r="B37" s="236" t="s">
        <v>16</v>
      </c>
      <c r="C37" s="236" t="s">
        <v>163</v>
      </c>
      <c r="D37" s="236" t="s">
        <v>162</v>
      </c>
      <c r="E37" s="235" t="s">
        <v>161</v>
      </c>
    </row>
    <row r="38" spans="1:5" ht="15">
      <c r="A38" s="230">
        <v>2002</v>
      </c>
      <c r="B38" s="234">
        <v>29685</v>
      </c>
      <c r="C38" s="61"/>
      <c r="D38" s="130"/>
      <c r="E38" s="229"/>
    </row>
    <row r="39" spans="1:5" ht="15">
      <c r="A39" s="230">
        <v>2003</v>
      </c>
      <c r="B39" s="234">
        <v>33348</v>
      </c>
      <c r="C39" s="61"/>
      <c r="D39" s="61"/>
      <c r="E39" s="229"/>
    </row>
    <row r="40" spans="1:5" ht="15">
      <c r="A40" s="230">
        <v>2004</v>
      </c>
      <c r="B40" s="234">
        <v>38996</v>
      </c>
      <c r="C40" s="61"/>
      <c r="D40" s="61"/>
      <c r="E40" s="229"/>
    </row>
    <row r="41" spans="1:5" ht="15">
      <c r="A41" s="230">
        <v>2005</v>
      </c>
      <c r="B41" s="234">
        <v>36420</v>
      </c>
      <c r="C41" s="61"/>
      <c r="D41" s="61"/>
      <c r="E41" s="229"/>
    </row>
    <row r="42" spans="1:5" ht="15">
      <c r="A42" s="230">
        <v>2006</v>
      </c>
      <c r="B42" s="234">
        <v>53017</v>
      </c>
      <c r="C42" s="61"/>
      <c r="D42" s="130"/>
      <c r="E42" s="229"/>
    </row>
    <row r="43" spans="1:5" ht="15">
      <c r="A43" s="230">
        <v>2007</v>
      </c>
      <c r="B43" s="234">
        <v>44323</v>
      </c>
      <c r="C43" s="61"/>
      <c r="D43" s="130"/>
      <c r="E43" s="229"/>
    </row>
    <row r="44" spans="1:5" ht="15">
      <c r="A44" s="230">
        <v>2008</v>
      </c>
      <c r="B44" s="234">
        <v>54635</v>
      </c>
      <c r="C44" s="124"/>
      <c r="D44" s="130"/>
      <c r="E44" s="229"/>
    </row>
    <row r="45" spans="1:5" ht="15">
      <c r="A45" s="230">
        <v>2009</v>
      </c>
      <c r="B45" s="234">
        <v>61834</v>
      </c>
      <c r="C45" s="38">
        <v>22109</v>
      </c>
      <c r="D45" s="125">
        <v>83445</v>
      </c>
      <c r="E45" s="233">
        <f>+B45/D45</f>
        <v>0.74101503984660555</v>
      </c>
    </row>
    <row r="46" spans="1:5" ht="15">
      <c r="A46" s="230">
        <v>2010</v>
      </c>
      <c r="B46" s="38"/>
      <c r="C46" s="38"/>
      <c r="D46" s="130"/>
      <c r="E46" s="229"/>
    </row>
    <row r="47" spans="1:5" ht="15">
      <c r="A47" s="230">
        <v>2011</v>
      </c>
      <c r="B47" s="38"/>
      <c r="C47" s="38"/>
      <c r="D47" s="130"/>
      <c r="E47" s="229"/>
    </row>
    <row r="48" spans="1:5" ht="15">
      <c r="A48" s="230">
        <v>2012</v>
      </c>
      <c r="B48" s="38"/>
      <c r="C48" s="38"/>
      <c r="D48" s="130"/>
      <c r="E48" s="229"/>
    </row>
    <row r="49" spans="1:5" ht="15">
      <c r="A49" s="230">
        <v>2013</v>
      </c>
      <c r="B49" s="38"/>
      <c r="C49" s="38"/>
      <c r="D49" s="130"/>
      <c r="E49" s="229"/>
    </row>
    <row r="50" spans="1:5" ht="15">
      <c r="A50" s="230">
        <v>2014</v>
      </c>
      <c r="B50" s="38"/>
      <c r="C50" s="38"/>
      <c r="D50" s="130"/>
      <c r="E50" s="229"/>
    </row>
    <row r="51" spans="1:5" ht="15">
      <c r="A51" s="230">
        <v>2015</v>
      </c>
      <c r="B51" s="38"/>
      <c r="C51" s="38"/>
      <c r="D51" s="130"/>
      <c r="E51" s="229"/>
    </row>
    <row r="52" spans="1:5" ht="15">
      <c r="A52" s="230">
        <v>2016</v>
      </c>
      <c r="B52" s="38"/>
      <c r="C52" s="38"/>
      <c r="D52" s="130"/>
      <c r="E52" s="229"/>
    </row>
    <row r="53" spans="1:5" ht="15">
      <c r="A53" s="230">
        <v>2017</v>
      </c>
      <c r="B53" s="38"/>
      <c r="C53" s="37"/>
      <c r="D53" s="130"/>
      <c r="E53" s="229"/>
    </row>
    <row r="54" spans="1:5" ht="15">
      <c r="A54" s="230">
        <v>2018</v>
      </c>
      <c r="B54" s="38"/>
      <c r="C54" s="38"/>
      <c r="D54" s="130"/>
      <c r="E54" s="229"/>
    </row>
    <row r="55" spans="1:5" ht="15">
      <c r="A55" s="230">
        <v>2019</v>
      </c>
      <c r="B55" s="38"/>
      <c r="C55" s="38"/>
      <c r="D55" s="130"/>
      <c r="E55" s="229"/>
    </row>
    <row r="56" spans="1:5" ht="15">
      <c r="A56" s="230">
        <v>2020</v>
      </c>
      <c r="B56" s="38"/>
      <c r="C56" s="222"/>
      <c r="D56" s="130"/>
      <c r="E56" s="229"/>
    </row>
    <row r="57" spans="1:5" ht="15.75" thickBot="1">
      <c r="A57" s="117" t="s">
        <v>160</v>
      </c>
      <c r="B57" s="228">
        <f>SUM(B38:B56)</f>
        <v>352258</v>
      </c>
      <c r="C57" s="214"/>
      <c r="D57" s="227"/>
      <c r="E57" s="226"/>
    </row>
    <row r="58" spans="1:5" ht="12.75" customHeight="1">
      <c r="A58" s="224"/>
      <c r="B58" s="224"/>
      <c r="C58" s="225"/>
      <c r="D58" s="224"/>
      <c r="E58" s="224"/>
    </row>
    <row r="59" spans="1:5" ht="42" customHeight="1">
      <c r="A59" s="287" t="s">
        <v>159</v>
      </c>
      <c r="B59" s="287"/>
      <c r="C59" s="287"/>
      <c r="D59" s="287"/>
      <c r="E59" s="287"/>
    </row>
    <row r="60" spans="1:5" ht="63.75" customHeight="1">
      <c r="A60" s="287" t="s">
        <v>158</v>
      </c>
      <c r="B60" s="287"/>
      <c r="C60" s="287"/>
      <c r="D60" s="287"/>
      <c r="E60" s="287"/>
    </row>
    <row r="61" spans="1:5">
      <c r="C61" s="3"/>
    </row>
    <row r="62" spans="1:5" ht="14.25" customHeight="1">
      <c r="A62" s="284" t="s">
        <v>157</v>
      </c>
      <c r="B62" s="284" t="s">
        <v>156</v>
      </c>
      <c r="C62" s="284" t="s">
        <v>155</v>
      </c>
      <c r="D62" s="284" t="s">
        <v>154</v>
      </c>
    </row>
    <row r="63" spans="1:5">
      <c r="A63" s="284"/>
      <c r="B63" s="284"/>
      <c r="C63" s="285"/>
      <c r="D63" s="285"/>
    </row>
    <row r="64" spans="1:5" ht="32.25" customHeight="1">
      <c r="A64" s="284"/>
      <c r="B64" s="284"/>
      <c r="C64" s="285"/>
      <c r="D64" s="285"/>
    </row>
    <row r="65" spans="1:5" ht="15">
      <c r="A65" s="220">
        <v>2009</v>
      </c>
      <c r="B65" s="219" t="s">
        <v>153</v>
      </c>
      <c r="C65" s="222">
        <v>6754</v>
      </c>
      <c r="D65" s="221">
        <v>0</v>
      </c>
    </row>
    <row r="66" spans="1:5" ht="15">
      <c r="A66" s="220">
        <v>2009</v>
      </c>
      <c r="B66" s="219" t="s">
        <v>152</v>
      </c>
      <c r="C66" s="222">
        <v>1178513</v>
      </c>
      <c r="D66" s="221">
        <v>25732</v>
      </c>
    </row>
    <row r="67" spans="1:5" ht="15">
      <c r="A67" s="220">
        <v>2009</v>
      </c>
      <c r="B67" s="219" t="s">
        <v>151</v>
      </c>
      <c r="C67" s="218" t="s">
        <v>150</v>
      </c>
      <c r="D67" s="218" t="s">
        <v>150</v>
      </c>
    </row>
    <row r="71" spans="1:5">
      <c r="C71" s="24"/>
    </row>
    <row r="72" spans="1:5">
      <c r="C72" s="24"/>
    </row>
    <row r="78" spans="1:5">
      <c r="B78" s="217"/>
      <c r="C78" s="217"/>
      <c r="D78" s="217"/>
      <c r="E78" s="217"/>
    </row>
    <row r="80" spans="1:5">
      <c r="B80" s="217"/>
    </row>
    <row r="81" spans="3:3">
      <c r="C81" s="217"/>
    </row>
  </sheetData>
  <mergeCells count="9">
    <mergeCell ref="A36:E36"/>
    <mergeCell ref="A1:E1"/>
    <mergeCell ref="A62:A64"/>
    <mergeCell ref="B62:B64"/>
    <mergeCell ref="C62:C64"/>
    <mergeCell ref="D62:D64"/>
    <mergeCell ref="A34:D34"/>
    <mergeCell ref="A59:E59"/>
    <mergeCell ref="A60:E60"/>
  </mergeCells>
  <phoneticPr fontId="2" type="noConversion"/>
  <printOptions horizontalCentered="1" headings="1"/>
  <pageMargins left="1" right="1" top="1" bottom="1" header="0" footer="0"/>
  <pageSetup scale="54" orientation="portrait" r:id="rId1"/>
  <headerFooter alignWithMargins="0"/>
</worksheet>
</file>

<file path=xl/worksheets/sheet5.xml><?xml version="1.0" encoding="utf-8"?>
<worksheet xmlns="http://schemas.openxmlformats.org/spreadsheetml/2006/main" xmlns:r="http://schemas.openxmlformats.org/officeDocument/2006/relationships">
  <sheetPr>
    <tabColor rgb="FFFFC000"/>
    <pageSetUpPr fitToPage="1"/>
  </sheetPr>
  <dimension ref="A1:S66"/>
  <sheetViews>
    <sheetView zoomScale="125" zoomScaleNormal="125" workbookViewId="0">
      <selection sqref="A1:S1"/>
    </sheetView>
  </sheetViews>
  <sheetFormatPr defaultRowHeight="14.25"/>
  <cols>
    <col min="1" max="1" width="33" style="10" customWidth="1"/>
    <col min="2" max="2" width="11.28515625" style="1" customWidth="1"/>
    <col min="3" max="3" width="10.28515625" style="11" customWidth="1"/>
    <col min="4" max="4" width="6.85546875" style="11" customWidth="1"/>
    <col min="5" max="5" width="9.42578125" style="11" customWidth="1"/>
    <col min="6" max="6" width="6.85546875" style="11" customWidth="1"/>
    <col min="7" max="7" width="14.28515625" style="11" customWidth="1"/>
    <col min="8" max="8" width="6.85546875" style="7" customWidth="1"/>
    <col min="9" max="9" width="8.85546875" style="11" customWidth="1"/>
    <col min="10" max="10" width="7.28515625" style="11" customWidth="1"/>
    <col min="11" max="11" width="9.7109375" style="11" customWidth="1"/>
    <col min="12" max="12" width="6.42578125" style="11" bestFit="1" customWidth="1"/>
    <col min="13" max="13" width="12.7109375" style="11" customWidth="1"/>
    <col min="14" max="14" width="6.42578125" style="7" bestFit="1" customWidth="1"/>
    <col min="15" max="15" width="11.28515625" style="11" bestFit="1" customWidth="1"/>
    <col min="16" max="16" width="12" style="11" customWidth="1"/>
    <col min="17" max="17" width="13.7109375" style="7" customWidth="1"/>
    <col min="18" max="18" width="11.42578125" style="12" bestFit="1" customWidth="1"/>
    <col min="19" max="19" width="12.42578125" style="12" customWidth="1"/>
    <col min="20" max="16384" width="9.140625" style="1"/>
  </cols>
  <sheetData>
    <row r="1" spans="1:19" s="9" customFormat="1" ht="78" customHeight="1">
      <c r="A1" s="291" t="s">
        <v>180</v>
      </c>
      <c r="B1" s="291"/>
      <c r="C1" s="291"/>
      <c r="D1" s="291"/>
      <c r="E1" s="291"/>
      <c r="F1" s="291"/>
      <c r="G1" s="291"/>
      <c r="H1" s="291"/>
      <c r="I1" s="291"/>
      <c r="J1" s="291"/>
      <c r="K1" s="291"/>
      <c r="L1" s="291"/>
      <c r="M1" s="291"/>
      <c r="N1" s="291"/>
      <c r="O1" s="291"/>
      <c r="P1" s="291"/>
      <c r="Q1" s="291"/>
      <c r="R1" s="291"/>
      <c r="S1" s="291"/>
    </row>
    <row r="2" spans="1:19" s="9" customFormat="1" ht="27.75" customHeight="1">
      <c r="A2" s="184"/>
      <c r="B2" s="14" t="s">
        <v>86</v>
      </c>
      <c r="C2" s="185" t="s">
        <v>87</v>
      </c>
      <c r="D2" s="185"/>
      <c r="E2" s="185"/>
      <c r="F2" s="185"/>
      <c r="G2" s="185"/>
      <c r="H2" s="186"/>
      <c r="I2" s="185" t="s">
        <v>88</v>
      </c>
      <c r="J2" s="185"/>
      <c r="K2" s="185"/>
      <c r="L2" s="185"/>
      <c r="M2" s="185"/>
      <c r="N2" s="186"/>
      <c r="O2" s="185" t="s">
        <v>115</v>
      </c>
      <c r="P2" s="185"/>
      <c r="Q2" s="186"/>
      <c r="R2" s="187"/>
      <c r="S2" s="187"/>
    </row>
    <row r="3" spans="1:19" s="9" customFormat="1" ht="15" customHeight="1">
      <c r="A3" s="184"/>
      <c r="B3" s="14"/>
      <c r="C3" s="288" t="s">
        <v>93</v>
      </c>
      <c r="D3" s="288"/>
      <c r="E3" s="288" t="s">
        <v>90</v>
      </c>
      <c r="F3" s="288"/>
      <c r="G3" s="288" t="s">
        <v>91</v>
      </c>
      <c r="H3" s="288"/>
      <c r="I3" s="288" t="s">
        <v>93</v>
      </c>
      <c r="J3" s="288"/>
      <c r="K3" s="288" t="s">
        <v>90</v>
      </c>
      <c r="L3" s="288"/>
      <c r="M3" s="288" t="s">
        <v>91</v>
      </c>
      <c r="N3" s="288"/>
      <c r="O3" s="288" t="s">
        <v>89</v>
      </c>
      <c r="P3" s="288" t="s">
        <v>120</v>
      </c>
      <c r="Q3" s="289" t="s">
        <v>91</v>
      </c>
      <c r="R3" s="290" t="s">
        <v>92</v>
      </c>
      <c r="S3" s="290" t="s">
        <v>0</v>
      </c>
    </row>
    <row r="4" spans="1:19" s="9" customFormat="1" ht="15">
      <c r="A4" s="184"/>
      <c r="B4" s="14"/>
      <c r="C4" s="151" t="s">
        <v>61</v>
      </c>
      <c r="D4" s="151" t="s">
        <v>94</v>
      </c>
      <c r="E4" s="151" t="s">
        <v>61</v>
      </c>
      <c r="F4" s="151" t="s">
        <v>94</v>
      </c>
      <c r="G4" s="151" t="s">
        <v>95</v>
      </c>
      <c r="H4" s="149" t="s">
        <v>94</v>
      </c>
      <c r="I4" s="151" t="s">
        <v>61</v>
      </c>
      <c r="J4" s="151" t="s">
        <v>94</v>
      </c>
      <c r="K4" s="151" t="s">
        <v>61</v>
      </c>
      <c r="L4" s="151" t="s">
        <v>94</v>
      </c>
      <c r="M4" s="151" t="s">
        <v>95</v>
      </c>
      <c r="N4" s="149" t="s">
        <v>94</v>
      </c>
      <c r="O4" s="288"/>
      <c r="P4" s="288"/>
      <c r="Q4" s="289"/>
      <c r="R4" s="290"/>
      <c r="S4" s="290"/>
    </row>
    <row r="5" spans="1:19" s="9" customFormat="1" ht="15">
      <c r="A5" s="184" t="s">
        <v>90</v>
      </c>
      <c r="B5" s="188" t="s">
        <v>2</v>
      </c>
      <c r="C5" s="189"/>
      <c r="D5" s="189"/>
      <c r="E5" s="189"/>
      <c r="F5" s="189"/>
      <c r="G5" s="190"/>
      <c r="H5" s="190"/>
      <c r="I5" s="189"/>
      <c r="J5" s="189"/>
      <c r="K5" s="189"/>
      <c r="L5" s="189"/>
      <c r="M5" s="189"/>
      <c r="N5" s="190"/>
      <c r="O5" s="191"/>
      <c r="P5" s="191"/>
      <c r="Q5" s="148"/>
      <c r="R5" s="192"/>
      <c r="S5" s="192"/>
    </row>
    <row r="6" spans="1:19" s="9" customFormat="1" ht="12.75" customHeight="1">
      <c r="A6" s="172"/>
      <c r="B6" s="193"/>
      <c r="C6" s="193"/>
      <c r="D6" s="193"/>
      <c r="E6" s="193"/>
      <c r="F6" s="193"/>
      <c r="G6" s="193"/>
      <c r="H6" s="193"/>
      <c r="I6" s="193"/>
      <c r="J6" s="193"/>
      <c r="K6" s="193"/>
      <c r="L6" s="193"/>
      <c r="M6" s="193"/>
      <c r="N6" s="193"/>
      <c r="O6" s="193"/>
      <c r="P6" s="193"/>
      <c r="Q6" s="193"/>
      <c r="R6" s="193"/>
      <c r="S6" s="194"/>
    </row>
    <row r="7" spans="1:19" s="9" customFormat="1" ht="14.1" customHeight="1">
      <c r="A7" s="172" t="s">
        <v>111</v>
      </c>
      <c r="B7" s="193"/>
      <c r="C7" s="193"/>
      <c r="D7" s="193"/>
      <c r="E7" s="193"/>
      <c r="F7" s="193"/>
      <c r="G7" s="193"/>
      <c r="H7" s="193"/>
      <c r="I7" s="193"/>
      <c r="J7" s="193"/>
      <c r="K7" s="193"/>
      <c r="L7" s="193"/>
      <c r="M7" s="193"/>
      <c r="N7" s="193"/>
      <c r="O7" s="193"/>
      <c r="P7" s="193"/>
      <c r="Q7" s="193"/>
      <c r="R7" s="193"/>
      <c r="S7" s="194"/>
    </row>
    <row r="8" spans="1:19" s="9" customFormat="1" ht="14.1" customHeight="1">
      <c r="A8" s="32" t="s">
        <v>36</v>
      </c>
      <c r="B8" s="33" t="s">
        <v>2</v>
      </c>
      <c r="C8" s="151">
        <v>3</v>
      </c>
      <c r="D8" s="195">
        <v>1</v>
      </c>
      <c r="E8" s="151">
        <v>3</v>
      </c>
      <c r="F8" s="195">
        <v>1</v>
      </c>
      <c r="G8" s="149">
        <v>800</v>
      </c>
      <c r="H8" s="195">
        <v>1</v>
      </c>
      <c r="I8" s="151"/>
      <c r="J8" s="195"/>
      <c r="K8" s="151"/>
      <c r="L8" s="195"/>
      <c r="M8" s="151"/>
      <c r="N8" s="195"/>
      <c r="O8" s="191">
        <f>C8+I8</f>
        <v>3</v>
      </c>
      <c r="P8" s="191">
        <f>+E8+K8</f>
        <v>3</v>
      </c>
      <c r="Q8" s="148">
        <f>+G8+M8</f>
        <v>800</v>
      </c>
      <c r="R8" s="192">
        <f>Q8/O8</f>
        <v>266.66666666666669</v>
      </c>
      <c r="S8" s="192">
        <f>Q8/P8</f>
        <v>266.66666666666669</v>
      </c>
    </row>
    <row r="9" spans="1:19" s="9" customFormat="1" ht="14.1" customHeight="1">
      <c r="A9" s="172" t="s">
        <v>112</v>
      </c>
      <c r="B9" s="193"/>
      <c r="C9" s="193"/>
      <c r="D9" s="193"/>
      <c r="E9" s="193"/>
      <c r="F9" s="193"/>
      <c r="G9" s="193"/>
      <c r="H9" s="193"/>
      <c r="I9" s="193"/>
      <c r="J9" s="193"/>
      <c r="K9" s="193"/>
      <c r="L9" s="193"/>
      <c r="M9" s="193"/>
      <c r="N9" s="193"/>
      <c r="O9" s="193"/>
      <c r="P9" s="193"/>
      <c r="Q9" s="193"/>
      <c r="R9" s="193"/>
      <c r="S9" s="194"/>
    </row>
    <row r="10" spans="1:19" s="9" customFormat="1" ht="14.1" customHeight="1">
      <c r="A10" s="35" t="s">
        <v>113</v>
      </c>
      <c r="B10" s="36" t="s">
        <v>2</v>
      </c>
      <c r="C10" s="151">
        <v>982</v>
      </c>
      <c r="D10" s="195">
        <v>1</v>
      </c>
      <c r="E10" s="151">
        <v>928</v>
      </c>
      <c r="F10" s="195">
        <v>1</v>
      </c>
      <c r="G10" s="149">
        <v>746313.03</v>
      </c>
      <c r="H10" s="195">
        <v>1</v>
      </c>
      <c r="I10" s="151"/>
      <c r="J10" s="195"/>
      <c r="K10" s="151"/>
      <c r="L10" s="195"/>
      <c r="M10" s="151"/>
      <c r="N10" s="195"/>
      <c r="O10" s="191">
        <f>C10+I10</f>
        <v>982</v>
      </c>
      <c r="P10" s="191">
        <f>+E10+K10</f>
        <v>928</v>
      </c>
      <c r="Q10" s="148">
        <f>+G10+M10</f>
        <v>746313.03</v>
      </c>
      <c r="R10" s="192">
        <f>Q10/O10</f>
        <v>759.99290224032586</v>
      </c>
      <c r="S10" s="192">
        <f>Q10/P10</f>
        <v>804.21662715517243</v>
      </c>
    </row>
    <row r="11" spans="1:19" s="9" customFormat="1" ht="14.1" customHeight="1">
      <c r="A11" s="35" t="s">
        <v>114</v>
      </c>
      <c r="B11" s="36" t="s">
        <v>2</v>
      </c>
      <c r="C11" s="209">
        <v>2092</v>
      </c>
      <c r="D11" s="144">
        <v>1</v>
      </c>
      <c r="E11" s="209">
        <v>2091</v>
      </c>
      <c r="F11" s="144">
        <v>1</v>
      </c>
      <c r="G11" s="166">
        <v>7434093.4499999993</v>
      </c>
      <c r="H11" s="144">
        <v>1</v>
      </c>
      <c r="I11" s="209"/>
      <c r="J11" s="144"/>
      <c r="K11" s="209"/>
      <c r="L11" s="144"/>
      <c r="M11" s="209"/>
      <c r="N11" s="144"/>
      <c r="O11" s="205">
        <f>C11+I11</f>
        <v>2092</v>
      </c>
      <c r="P11" s="205">
        <f>+E11+K11</f>
        <v>2091</v>
      </c>
      <c r="Q11" s="206">
        <f>+G11+M11</f>
        <v>7434093.4499999993</v>
      </c>
      <c r="R11" s="207">
        <f>Q11/O11</f>
        <v>3553.5819550669212</v>
      </c>
      <c r="S11" s="207">
        <f>Q11/P11</f>
        <v>3555.2814203730268</v>
      </c>
    </row>
    <row r="12" spans="1:19" s="9" customFormat="1" ht="14.1" customHeight="1">
      <c r="A12" s="32" t="s">
        <v>101</v>
      </c>
      <c r="B12" s="36" t="s">
        <v>2</v>
      </c>
      <c r="C12" s="151"/>
      <c r="D12" s="195"/>
      <c r="E12" s="151"/>
      <c r="F12" s="195"/>
      <c r="G12" s="149"/>
      <c r="H12" s="195"/>
      <c r="I12" s="151"/>
      <c r="J12" s="195"/>
      <c r="K12" s="151"/>
      <c r="L12" s="195"/>
      <c r="M12" s="151"/>
      <c r="N12" s="195"/>
      <c r="O12" s="191"/>
      <c r="P12" s="191"/>
      <c r="Q12" s="148"/>
      <c r="R12" s="192"/>
      <c r="S12" s="192"/>
    </row>
    <row r="13" spans="1:19" s="9" customFormat="1" ht="14.1" customHeight="1">
      <c r="A13" s="32" t="s">
        <v>102</v>
      </c>
      <c r="B13" s="36" t="s">
        <v>2</v>
      </c>
      <c r="C13" s="151">
        <v>866</v>
      </c>
      <c r="D13" s="195">
        <v>1</v>
      </c>
      <c r="E13" s="151">
        <v>866</v>
      </c>
      <c r="F13" s="195">
        <v>1</v>
      </c>
      <c r="G13" s="149">
        <v>112580</v>
      </c>
      <c r="H13" s="195">
        <v>1</v>
      </c>
      <c r="I13" s="151"/>
      <c r="J13" s="195"/>
      <c r="K13" s="151"/>
      <c r="L13" s="195"/>
      <c r="M13" s="151"/>
      <c r="N13" s="195"/>
      <c r="O13" s="191">
        <f>C13+I13</f>
        <v>866</v>
      </c>
      <c r="P13" s="191">
        <f>+E13+K13</f>
        <v>866</v>
      </c>
      <c r="Q13" s="148">
        <f>+G13+M13</f>
        <v>112580</v>
      </c>
      <c r="R13" s="192">
        <f>Q13/O13</f>
        <v>130</v>
      </c>
      <c r="S13" s="192">
        <f>Q13/P13</f>
        <v>130</v>
      </c>
    </row>
    <row r="14" spans="1:19" s="9" customFormat="1" ht="14.1" customHeight="1">
      <c r="A14" s="32" t="s">
        <v>103</v>
      </c>
      <c r="B14" s="36" t="s">
        <v>2</v>
      </c>
      <c r="C14" s="151">
        <v>57</v>
      </c>
      <c r="D14" s="195">
        <v>1</v>
      </c>
      <c r="E14" s="151">
        <v>57</v>
      </c>
      <c r="F14" s="195">
        <v>1</v>
      </c>
      <c r="G14" s="149">
        <v>208769.52</v>
      </c>
      <c r="H14" s="195">
        <v>1</v>
      </c>
      <c r="I14" s="151"/>
      <c r="J14" s="195"/>
      <c r="K14" s="151"/>
      <c r="L14" s="195"/>
      <c r="M14" s="151"/>
      <c r="N14" s="195"/>
      <c r="O14" s="191">
        <f>C14+I14</f>
        <v>57</v>
      </c>
      <c r="P14" s="191">
        <f>+E14+K14</f>
        <v>57</v>
      </c>
      <c r="Q14" s="148">
        <f>+G14+M14</f>
        <v>208769.52</v>
      </c>
      <c r="R14" s="192">
        <f>Q14/O14</f>
        <v>3662.6231578947368</v>
      </c>
      <c r="S14" s="192">
        <f>Q14/P14</f>
        <v>3662.6231578947368</v>
      </c>
    </row>
    <row r="15" spans="1:19" s="9" customFormat="1" ht="14.1" customHeight="1">
      <c r="A15" s="32" t="s">
        <v>104</v>
      </c>
      <c r="B15" s="36" t="s">
        <v>2</v>
      </c>
      <c r="C15" s="151">
        <v>8317</v>
      </c>
      <c r="D15" s="195">
        <v>0.9936678614097969</v>
      </c>
      <c r="E15" s="151">
        <v>8317</v>
      </c>
      <c r="F15" s="195">
        <v>0.9936678614097969</v>
      </c>
      <c r="G15" s="149">
        <v>8037843.5199999996</v>
      </c>
      <c r="H15" s="195">
        <v>0.99357278528663862</v>
      </c>
      <c r="I15" s="151">
        <v>53</v>
      </c>
      <c r="J15" s="195">
        <v>6.3321385902031062E-3</v>
      </c>
      <c r="K15" s="151">
        <v>53</v>
      </c>
      <c r="L15" s="195">
        <v>6.3321385902031062E-3</v>
      </c>
      <c r="M15" s="151">
        <v>51995.13</v>
      </c>
      <c r="N15" s="195">
        <v>6.4272147133614338E-3</v>
      </c>
      <c r="O15" s="191">
        <f>C15+I15</f>
        <v>8370</v>
      </c>
      <c r="P15" s="191">
        <f>+E15+K15</f>
        <v>8370</v>
      </c>
      <c r="Q15" s="148">
        <f>+G15+M15</f>
        <v>8089838.6499999994</v>
      </c>
      <c r="R15" s="192">
        <f>Q15/O15</f>
        <v>966.52791517323772</v>
      </c>
      <c r="S15" s="192">
        <f>Q15/P15</f>
        <v>966.52791517323772</v>
      </c>
    </row>
    <row r="16" spans="1:19" s="9" customFormat="1" ht="14.1" customHeight="1">
      <c r="A16" s="32" t="s">
        <v>105</v>
      </c>
      <c r="B16" s="36" t="s">
        <v>2</v>
      </c>
      <c r="C16" s="151">
        <v>630</v>
      </c>
      <c r="D16" s="195">
        <v>0.83333333333333337</v>
      </c>
      <c r="E16" s="151">
        <v>630</v>
      </c>
      <c r="F16" s="195">
        <v>0.83333333333333337</v>
      </c>
      <c r="G16" s="149">
        <v>50400</v>
      </c>
      <c r="H16" s="195">
        <v>0.83333333333333337</v>
      </c>
      <c r="I16" s="151">
        <v>126</v>
      </c>
      <c r="J16" s="195">
        <v>0.16666666666666666</v>
      </c>
      <c r="K16" s="151">
        <v>126</v>
      </c>
      <c r="L16" s="195">
        <v>0.16666666666666666</v>
      </c>
      <c r="M16" s="151">
        <v>10080</v>
      </c>
      <c r="N16" s="195">
        <v>0.16666666666666666</v>
      </c>
      <c r="O16" s="191">
        <f>C16+I16</f>
        <v>756</v>
      </c>
      <c r="P16" s="191">
        <f>+E16+K16</f>
        <v>756</v>
      </c>
      <c r="Q16" s="148">
        <f>+G16+M16</f>
        <v>60480</v>
      </c>
      <c r="R16" s="192">
        <f>Q16/O16</f>
        <v>80</v>
      </c>
      <c r="S16" s="192">
        <f>Q16/P16</f>
        <v>80</v>
      </c>
    </row>
    <row r="17" spans="1:19" s="9" customFormat="1" ht="14.1" customHeight="1">
      <c r="A17" s="172" t="s">
        <v>106</v>
      </c>
      <c r="B17" s="193"/>
      <c r="C17" s="193"/>
      <c r="D17" s="193"/>
      <c r="E17" s="193"/>
      <c r="F17" s="193"/>
      <c r="G17" s="193"/>
      <c r="H17" s="193"/>
      <c r="I17" s="193"/>
      <c r="J17" s="193"/>
      <c r="K17" s="193"/>
      <c r="L17" s="193"/>
      <c r="M17" s="193"/>
      <c r="N17" s="193"/>
      <c r="O17" s="193"/>
      <c r="P17" s="193"/>
      <c r="Q17" s="193"/>
      <c r="R17" s="193"/>
      <c r="S17" s="194"/>
    </row>
    <row r="18" spans="1:19" s="9" customFormat="1" ht="14.1" customHeight="1">
      <c r="A18" s="32" t="s">
        <v>69</v>
      </c>
      <c r="B18" s="36" t="s">
        <v>3</v>
      </c>
      <c r="C18" s="151">
        <v>429</v>
      </c>
      <c r="D18" s="195">
        <v>1</v>
      </c>
      <c r="E18" s="151">
        <v>429</v>
      </c>
      <c r="F18" s="195">
        <v>1</v>
      </c>
      <c r="G18" s="149">
        <v>50909.22</v>
      </c>
      <c r="H18" s="195">
        <v>1</v>
      </c>
      <c r="I18" s="151"/>
      <c r="J18" s="195"/>
      <c r="K18" s="151"/>
      <c r="L18" s="195"/>
      <c r="M18" s="151"/>
      <c r="N18" s="195"/>
      <c r="O18" s="191">
        <f>C18+I18</f>
        <v>429</v>
      </c>
      <c r="P18" s="191">
        <f>+E18+K18</f>
        <v>429</v>
      </c>
      <c r="Q18" s="148">
        <f>+G18+M18</f>
        <v>50909.22</v>
      </c>
      <c r="R18" s="192">
        <f>Q18/O18</f>
        <v>118.66951048951049</v>
      </c>
      <c r="S18" s="192">
        <f>Q18/P18</f>
        <v>118.66951048951049</v>
      </c>
    </row>
    <row r="19" spans="1:19" s="9" customFormat="1" ht="14.1" customHeight="1">
      <c r="A19" s="32" t="s">
        <v>107</v>
      </c>
      <c r="B19" s="36" t="s">
        <v>3</v>
      </c>
      <c r="C19" s="151">
        <v>1861</v>
      </c>
      <c r="D19" s="195">
        <v>1</v>
      </c>
      <c r="E19" s="151">
        <v>1861</v>
      </c>
      <c r="F19" s="195">
        <v>1</v>
      </c>
      <c r="G19" s="149">
        <v>409400</v>
      </c>
      <c r="H19" s="195">
        <v>1</v>
      </c>
      <c r="I19" s="151"/>
      <c r="J19" s="195"/>
      <c r="K19" s="151"/>
      <c r="L19" s="195"/>
      <c r="M19" s="151"/>
      <c r="N19" s="195"/>
      <c r="O19" s="191">
        <f>C19+I19</f>
        <v>1861</v>
      </c>
      <c r="P19" s="191">
        <f>+E19+K19</f>
        <v>1861</v>
      </c>
      <c r="Q19" s="148">
        <f>+G19+M19</f>
        <v>409400</v>
      </c>
      <c r="R19" s="192">
        <f>Q19/O19</f>
        <v>219.98925308973671</v>
      </c>
      <c r="S19" s="192">
        <f>Q19/P19</f>
        <v>219.98925308973671</v>
      </c>
    </row>
    <row r="20" spans="1:19" s="9" customFormat="1" ht="14.1" customHeight="1">
      <c r="A20" s="32" t="s">
        <v>108</v>
      </c>
      <c r="B20" s="36" t="s">
        <v>3</v>
      </c>
      <c r="C20" s="189"/>
      <c r="D20" s="196"/>
      <c r="E20" s="189"/>
      <c r="F20" s="196"/>
      <c r="G20" s="190"/>
      <c r="H20" s="196"/>
      <c r="I20" s="189"/>
      <c r="J20" s="196"/>
      <c r="K20" s="189"/>
      <c r="L20" s="196"/>
      <c r="M20" s="189"/>
      <c r="N20" s="196"/>
      <c r="O20" s="191"/>
      <c r="P20" s="191"/>
      <c r="Q20" s="148"/>
      <c r="R20" s="192"/>
      <c r="S20" s="192"/>
    </row>
    <row r="21" spans="1:19" s="9" customFormat="1" ht="14.1" customHeight="1">
      <c r="A21" s="172" t="s">
        <v>44</v>
      </c>
      <c r="B21" s="193"/>
      <c r="C21" s="193"/>
      <c r="D21" s="193"/>
      <c r="E21" s="193"/>
      <c r="F21" s="193"/>
      <c r="G21" s="193"/>
      <c r="H21" s="193"/>
      <c r="I21" s="193"/>
      <c r="J21" s="193"/>
      <c r="K21" s="193"/>
      <c r="L21" s="193"/>
      <c r="M21" s="193"/>
      <c r="N21" s="193"/>
      <c r="O21" s="193"/>
      <c r="P21" s="193"/>
      <c r="Q21" s="193"/>
      <c r="R21" s="193"/>
      <c r="S21" s="194"/>
    </row>
    <row r="22" spans="1:19" s="9" customFormat="1" ht="14.1" customHeight="1">
      <c r="A22" s="32" t="s">
        <v>70</v>
      </c>
      <c r="B22" s="36" t="s">
        <v>3</v>
      </c>
      <c r="C22" s="151">
        <v>276</v>
      </c>
      <c r="D22" s="195">
        <v>1</v>
      </c>
      <c r="E22" s="151">
        <v>276</v>
      </c>
      <c r="F22" s="195">
        <v>1</v>
      </c>
      <c r="G22" s="149">
        <v>11463.75</v>
      </c>
      <c r="H22" s="195">
        <v>1</v>
      </c>
      <c r="I22" s="151"/>
      <c r="J22" s="195"/>
      <c r="K22" s="151"/>
      <c r="L22" s="195"/>
      <c r="M22" s="151"/>
      <c r="N22" s="195"/>
      <c r="O22" s="191">
        <f>C22+I22</f>
        <v>276</v>
      </c>
      <c r="P22" s="191">
        <f>+E22+K22</f>
        <v>276</v>
      </c>
      <c r="Q22" s="148">
        <f>+G22+M22</f>
        <v>11463.75</v>
      </c>
      <c r="R22" s="192">
        <f>Q22/O22</f>
        <v>41.535326086956523</v>
      </c>
      <c r="S22" s="192">
        <f>Q22/P22</f>
        <v>41.535326086956523</v>
      </c>
    </row>
    <row r="23" spans="1:19" s="9" customFormat="1" ht="14.1" customHeight="1">
      <c r="A23" s="32" t="s">
        <v>45</v>
      </c>
      <c r="B23" s="36" t="s">
        <v>2</v>
      </c>
      <c r="C23" s="151"/>
      <c r="D23" s="195"/>
      <c r="E23" s="151"/>
      <c r="F23" s="195"/>
      <c r="G23" s="149"/>
      <c r="H23" s="195"/>
      <c r="I23" s="151"/>
      <c r="J23" s="195"/>
      <c r="K23" s="151"/>
      <c r="L23" s="195"/>
      <c r="M23" s="151"/>
      <c r="N23" s="195"/>
      <c r="O23" s="191"/>
      <c r="P23" s="191"/>
      <c r="Q23" s="148"/>
      <c r="R23" s="192"/>
      <c r="S23" s="192"/>
    </row>
    <row r="24" spans="1:19" s="9" customFormat="1" ht="14.1" customHeight="1">
      <c r="A24" s="32" t="s">
        <v>46</v>
      </c>
      <c r="B24" s="36" t="s">
        <v>2</v>
      </c>
      <c r="C24" s="151"/>
      <c r="D24" s="195"/>
      <c r="E24" s="151"/>
      <c r="F24" s="195"/>
      <c r="G24" s="149"/>
      <c r="H24" s="195"/>
      <c r="I24" s="151"/>
      <c r="J24" s="195"/>
      <c r="K24" s="151"/>
      <c r="L24" s="195"/>
      <c r="M24" s="151"/>
      <c r="N24" s="195"/>
      <c r="O24" s="191"/>
      <c r="P24" s="191"/>
      <c r="Q24" s="148"/>
      <c r="R24" s="192"/>
      <c r="S24" s="192"/>
    </row>
    <row r="25" spans="1:19" s="9" customFormat="1" ht="14.1" customHeight="1">
      <c r="A25" s="37" t="s">
        <v>47</v>
      </c>
      <c r="B25" s="36" t="s">
        <v>2</v>
      </c>
      <c r="C25" s="151"/>
      <c r="D25" s="195"/>
      <c r="E25" s="151"/>
      <c r="F25" s="195"/>
      <c r="G25" s="149"/>
      <c r="H25" s="195"/>
      <c r="I25" s="151"/>
      <c r="J25" s="195"/>
      <c r="K25" s="151"/>
      <c r="L25" s="195"/>
      <c r="M25" s="151"/>
      <c r="N25" s="195"/>
      <c r="O25" s="191"/>
      <c r="P25" s="191"/>
      <c r="Q25" s="148"/>
      <c r="R25" s="192"/>
      <c r="S25" s="192"/>
    </row>
    <row r="26" spans="1:19" s="9" customFormat="1" ht="14.1" customHeight="1">
      <c r="A26" s="37" t="s">
        <v>48</v>
      </c>
      <c r="B26" s="36" t="s">
        <v>2</v>
      </c>
      <c r="C26" s="151"/>
      <c r="D26" s="195"/>
      <c r="E26" s="151"/>
      <c r="F26" s="195"/>
      <c r="G26" s="149"/>
      <c r="H26" s="195"/>
      <c r="I26" s="151"/>
      <c r="J26" s="195"/>
      <c r="K26" s="151"/>
      <c r="L26" s="195"/>
      <c r="M26" s="151"/>
      <c r="N26" s="195"/>
      <c r="O26" s="191"/>
      <c r="P26" s="191"/>
      <c r="Q26" s="148"/>
      <c r="R26" s="192"/>
      <c r="S26" s="192"/>
    </row>
    <row r="27" spans="1:19" s="9" customFormat="1" ht="14.1" customHeight="1">
      <c r="A27" s="172" t="s">
        <v>4</v>
      </c>
      <c r="B27" s="193"/>
      <c r="C27" s="193"/>
      <c r="D27" s="193"/>
      <c r="E27" s="193"/>
      <c r="F27" s="193"/>
      <c r="G27" s="193"/>
      <c r="H27" s="193"/>
      <c r="I27" s="193"/>
      <c r="J27" s="193"/>
      <c r="K27" s="193"/>
      <c r="L27" s="193"/>
      <c r="M27" s="193"/>
      <c r="N27" s="193"/>
      <c r="O27" s="193"/>
      <c r="P27" s="193"/>
      <c r="Q27" s="193"/>
      <c r="R27" s="193"/>
      <c r="S27" s="194"/>
    </row>
    <row r="28" spans="1:19" s="9" customFormat="1" ht="14.1" customHeight="1">
      <c r="A28" s="32" t="s">
        <v>49</v>
      </c>
      <c r="B28" s="36" t="s">
        <v>2</v>
      </c>
      <c r="C28" s="151">
        <v>113536</v>
      </c>
      <c r="D28" s="195">
        <v>0.80051893843246746</v>
      </c>
      <c r="E28" s="151">
        <v>34818</v>
      </c>
      <c r="F28" s="195">
        <v>0.76570197044334976</v>
      </c>
      <c r="G28" s="149">
        <v>788981.55</v>
      </c>
      <c r="H28" s="195">
        <v>0.80155802751401595</v>
      </c>
      <c r="I28" s="151">
        <v>28292</v>
      </c>
      <c r="J28" s="195">
        <v>0.19948106156753251</v>
      </c>
      <c r="K28" s="151">
        <v>10654</v>
      </c>
      <c r="L28" s="195">
        <v>0.23429802955665024</v>
      </c>
      <c r="M28" s="151">
        <v>195328.41</v>
      </c>
      <c r="N28" s="195">
        <v>0.19844197248598397</v>
      </c>
      <c r="O28" s="191">
        <f>C28+I28</f>
        <v>141828</v>
      </c>
      <c r="P28" s="191">
        <f>+E28+K28</f>
        <v>45472</v>
      </c>
      <c r="Q28" s="148">
        <f>+G28+M28</f>
        <v>984309.96000000008</v>
      </c>
      <c r="R28" s="192">
        <f>Q28/O28</f>
        <v>6.9401666807682547</v>
      </c>
      <c r="S28" s="192">
        <f>Q28/P28</f>
        <v>21.646506861365239</v>
      </c>
    </row>
    <row r="29" spans="1:19" s="9" customFormat="1" ht="14.1" customHeight="1">
      <c r="A29" s="32" t="s">
        <v>50</v>
      </c>
      <c r="B29" s="36" t="s">
        <v>2</v>
      </c>
      <c r="C29" s="151"/>
      <c r="D29" s="195"/>
      <c r="E29" s="151"/>
      <c r="F29" s="195"/>
      <c r="G29" s="149"/>
      <c r="H29" s="195"/>
      <c r="I29" s="151"/>
      <c r="J29" s="195"/>
      <c r="K29" s="151"/>
      <c r="L29" s="195"/>
      <c r="M29" s="151"/>
      <c r="N29" s="195"/>
      <c r="O29" s="191"/>
      <c r="P29" s="191"/>
      <c r="Q29" s="148"/>
      <c r="R29" s="192"/>
      <c r="S29" s="192"/>
    </row>
    <row r="30" spans="1:19" s="9" customFormat="1" ht="14.1" customHeight="1">
      <c r="A30" s="32" t="s">
        <v>51</v>
      </c>
      <c r="B30" s="36" t="s">
        <v>2</v>
      </c>
      <c r="C30" s="151">
        <v>549</v>
      </c>
      <c r="D30" s="195">
        <v>1</v>
      </c>
      <c r="E30" s="151">
        <v>424</v>
      </c>
      <c r="F30" s="195">
        <v>1</v>
      </c>
      <c r="G30" s="149">
        <v>46665</v>
      </c>
      <c r="H30" s="195">
        <v>1</v>
      </c>
      <c r="I30" s="151"/>
      <c r="J30" s="195"/>
      <c r="K30" s="151"/>
      <c r="L30" s="195"/>
      <c r="M30" s="151"/>
      <c r="N30" s="195"/>
      <c r="O30" s="191">
        <f>C30+I30</f>
        <v>549</v>
      </c>
      <c r="P30" s="191">
        <f>+E30+K30</f>
        <v>424</v>
      </c>
      <c r="Q30" s="148">
        <f>+G30+M30</f>
        <v>46665</v>
      </c>
      <c r="R30" s="192">
        <f>Q30/O30</f>
        <v>85</v>
      </c>
      <c r="S30" s="192">
        <f>Q30/P30</f>
        <v>110.05896226415095</v>
      </c>
    </row>
    <row r="31" spans="1:19" s="9" customFormat="1" ht="14.1" customHeight="1">
      <c r="A31" s="32" t="s">
        <v>52</v>
      </c>
      <c r="B31" s="36" t="s">
        <v>2</v>
      </c>
      <c r="C31" s="151">
        <v>755</v>
      </c>
      <c r="D31" s="195">
        <v>0.55190058479532167</v>
      </c>
      <c r="E31" s="151">
        <v>755</v>
      </c>
      <c r="F31" s="195">
        <v>0.55190058479532167</v>
      </c>
      <c r="G31" s="149">
        <v>35681.01</v>
      </c>
      <c r="H31" s="195">
        <v>0.5519006235774615</v>
      </c>
      <c r="I31" s="151">
        <v>613</v>
      </c>
      <c r="J31" s="195">
        <v>0.44809941520467839</v>
      </c>
      <c r="K31" s="151">
        <v>613</v>
      </c>
      <c r="L31" s="195">
        <v>0.44809941520467839</v>
      </c>
      <c r="M31" s="151">
        <v>28970.14</v>
      </c>
      <c r="N31" s="195">
        <v>0.4480993764225385</v>
      </c>
      <c r="O31" s="191">
        <f>C31+I31</f>
        <v>1368</v>
      </c>
      <c r="P31" s="191">
        <f>+E31+K31</f>
        <v>1368</v>
      </c>
      <c r="Q31" s="148">
        <f>+G31+M31</f>
        <v>64651.15</v>
      </c>
      <c r="R31" s="192">
        <f>Q31/O31</f>
        <v>47.259612573099417</v>
      </c>
      <c r="S31" s="192">
        <f>Q31/P31</f>
        <v>47.259612573099417</v>
      </c>
    </row>
    <row r="32" spans="1:19" s="9" customFormat="1" ht="14.1" customHeight="1">
      <c r="A32" s="172" t="s">
        <v>5</v>
      </c>
      <c r="B32" s="193"/>
      <c r="C32" s="193"/>
      <c r="D32" s="193"/>
      <c r="E32" s="193"/>
      <c r="F32" s="193"/>
      <c r="G32" s="193"/>
      <c r="H32" s="193"/>
      <c r="I32" s="193"/>
      <c r="J32" s="193"/>
      <c r="K32" s="193"/>
      <c r="L32" s="193"/>
      <c r="M32" s="193"/>
      <c r="N32" s="193"/>
      <c r="O32" s="193"/>
      <c r="P32" s="193"/>
      <c r="Q32" s="193"/>
      <c r="R32" s="193"/>
      <c r="S32" s="194"/>
    </row>
    <row r="33" spans="1:19" s="9" customFormat="1" ht="14.1" customHeight="1">
      <c r="A33" s="32" t="s">
        <v>53</v>
      </c>
      <c r="B33" s="36" t="s">
        <v>2</v>
      </c>
      <c r="C33" s="151">
        <v>18816</v>
      </c>
      <c r="D33" s="195">
        <v>1</v>
      </c>
      <c r="E33" s="151">
        <v>18816</v>
      </c>
      <c r="F33" s="195">
        <v>1</v>
      </c>
      <c r="G33" s="149">
        <v>15209588.77</v>
      </c>
      <c r="H33" s="195">
        <v>1</v>
      </c>
      <c r="I33" s="151"/>
      <c r="J33" s="195"/>
      <c r="K33" s="151"/>
      <c r="L33" s="195"/>
      <c r="M33" s="151"/>
      <c r="N33" s="195"/>
      <c r="O33" s="191">
        <f>C33+I33</f>
        <v>18816</v>
      </c>
      <c r="P33" s="191">
        <f>+E33+K33</f>
        <v>18816</v>
      </c>
      <c r="Q33" s="148">
        <f>+G33+M33</f>
        <v>15209588.77</v>
      </c>
      <c r="R33" s="192">
        <f>Q33/O33</f>
        <v>808.33273650085027</v>
      </c>
      <c r="S33" s="192">
        <f>Q33/P33</f>
        <v>808.33273650085027</v>
      </c>
    </row>
    <row r="34" spans="1:19" s="9" customFormat="1" ht="14.1" customHeight="1">
      <c r="A34" s="32" t="s">
        <v>68</v>
      </c>
      <c r="B34" s="36" t="s">
        <v>2</v>
      </c>
      <c r="C34" s="151"/>
      <c r="D34" s="195"/>
      <c r="E34" s="151"/>
      <c r="F34" s="195"/>
      <c r="G34" s="149"/>
      <c r="H34" s="195"/>
      <c r="I34" s="151"/>
      <c r="J34" s="195"/>
      <c r="K34" s="151"/>
      <c r="L34" s="195"/>
      <c r="M34" s="151"/>
      <c r="N34" s="195"/>
      <c r="O34" s="191"/>
      <c r="P34" s="191"/>
      <c r="Q34" s="148"/>
      <c r="R34" s="192"/>
      <c r="S34" s="192"/>
    </row>
    <row r="35" spans="1:19" s="9" customFormat="1" ht="14.1" customHeight="1">
      <c r="A35" s="172" t="s">
        <v>54</v>
      </c>
      <c r="B35" s="193"/>
      <c r="C35" s="193"/>
      <c r="D35" s="193"/>
      <c r="E35" s="193"/>
      <c r="F35" s="193"/>
      <c r="G35" s="193"/>
      <c r="H35" s="193"/>
      <c r="I35" s="193"/>
      <c r="J35" s="193"/>
      <c r="K35" s="193"/>
      <c r="L35" s="193"/>
      <c r="M35" s="193"/>
      <c r="N35" s="193"/>
      <c r="O35" s="193"/>
      <c r="P35" s="193"/>
      <c r="Q35" s="193"/>
      <c r="R35" s="193"/>
      <c r="S35" s="194"/>
    </row>
    <row r="36" spans="1:19" s="9" customFormat="1" ht="14.1" customHeight="1">
      <c r="A36" s="32" t="s">
        <v>54</v>
      </c>
      <c r="B36" s="36" t="s">
        <v>2</v>
      </c>
      <c r="C36" s="151">
        <v>1106</v>
      </c>
      <c r="D36" s="195">
        <v>1</v>
      </c>
      <c r="E36" s="151">
        <v>1106</v>
      </c>
      <c r="F36" s="195">
        <v>1</v>
      </c>
      <c r="G36" s="149">
        <v>1207245.1100000001</v>
      </c>
      <c r="H36" s="195">
        <v>1</v>
      </c>
      <c r="I36" s="151"/>
      <c r="J36" s="195"/>
      <c r="K36" s="151"/>
      <c r="L36" s="195"/>
      <c r="M36" s="151"/>
      <c r="N36" s="195"/>
      <c r="O36" s="191">
        <f>C36+I36</f>
        <v>1106</v>
      </c>
      <c r="P36" s="191">
        <f>+E36+K36</f>
        <v>1106</v>
      </c>
      <c r="Q36" s="148">
        <f>+G36+M36</f>
        <v>1207245.1100000001</v>
      </c>
      <c r="R36" s="192">
        <f>Q36/O36</f>
        <v>1091.5416907775771</v>
      </c>
      <c r="S36" s="192">
        <f>Q36/P36</f>
        <v>1091.5416907775771</v>
      </c>
    </row>
    <row r="37" spans="1:19" s="9" customFormat="1" ht="14.1" customHeight="1">
      <c r="A37" s="172" t="s">
        <v>55</v>
      </c>
      <c r="B37" s="193"/>
      <c r="C37" s="193"/>
      <c r="D37" s="193"/>
      <c r="E37" s="193"/>
      <c r="F37" s="193"/>
      <c r="G37" s="193"/>
      <c r="H37" s="193"/>
      <c r="I37" s="193"/>
      <c r="J37" s="193"/>
      <c r="K37" s="193"/>
      <c r="L37" s="193"/>
      <c r="M37" s="193"/>
      <c r="N37" s="193"/>
      <c r="O37" s="193"/>
      <c r="P37" s="193"/>
      <c r="Q37" s="193"/>
      <c r="R37" s="193"/>
      <c r="S37" s="194"/>
    </row>
    <row r="38" spans="1:19" s="9" customFormat="1" ht="14.1" customHeight="1">
      <c r="A38" s="32" t="s">
        <v>56</v>
      </c>
      <c r="B38" s="36" t="s">
        <v>2</v>
      </c>
      <c r="C38" s="36"/>
      <c r="D38" s="36"/>
      <c r="E38" s="36"/>
      <c r="F38" s="36"/>
      <c r="G38" s="36"/>
      <c r="H38" s="36"/>
      <c r="I38" s="36"/>
      <c r="J38" s="36"/>
      <c r="K38" s="36"/>
      <c r="L38" s="36"/>
      <c r="M38" s="36"/>
      <c r="N38" s="36"/>
      <c r="O38" s="36"/>
      <c r="P38" s="36"/>
      <c r="Q38" s="36"/>
      <c r="R38" s="36"/>
      <c r="S38" s="36"/>
    </row>
    <row r="39" spans="1:19" s="9" customFormat="1" ht="14.1" customHeight="1">
      <c r="A39" s="32" t="s">
        <v>57</v>
      </c>
      <c r="B39" s="36" t="s">
        <v>2</v>
      </c>
      <c r="C39" s="36"/>
      <c r="D39" s="36"/>
      <c r="E39" s="36"/>
      <c r="F39" s="36"/>
      <c r="G39" s="36"/>
      <c r="H39" s="36"/>
      <c r="I39" s="36"/>
      <c r="J39" s="36"/>
      <c r="K39" s="36"/>
      <c r="L39" s="36"/>
      <c r="M39" s="36"/>
      <c r="N39" s="36"/>
      <c r="O39" s="36"/>
      <c r="P39" s="36"/>
      <c r="Q39" s="36"/>
      <c r="R39" s="36"/>
      <c r="S39" s="36"/>
    </row>
    <row r="40" spans="1:19" s="9" customFormat="1" ht="14.1" customHeight="1">
      <c r="A40" s="32" t="s">
        <v>71</v>
      </c>
      <c r="B40" s="36" t="s">
        <v>2</v>
      </c>
      <c r="C40" s="36"/>
      <c r="D40" s="36"/>
      <c r="E40" s="36"/>
      <c r="F40" s="36"/>
      <c r="G40" s="36"/>
      <c r="H40" s="36"/>
      <c r="I40" s="36"/>
      <c r="J40" s="36"/>
      <c r="K40" s="36"/>
      <c r="L40" s="36"/>
      <c r="M40" s="36"/>
      <c r="N40" s="36"/>
      <c r="O40" s="36"/>
      <c r="P40" s="36"/>
      <c r="Q40" s="36"/>
      <c r="R40" s="36"/>
      <c r="S40" s="36"/>
    </row>
    <row r="41" spans="1:19" s="9" customFormat="1" ht="14.1" customHeight="1">
      <c r="A41" s="32" t="s">
        <v>58</v>
      </c>
      <c r="B41" s="36" t="s">
        <v>2</v>
      </c>
      <c r="C41" s="36"/>
      <c r="D41" s="36"/>
      <c r="E41" s="36"/>
      <c r="F41" s="36"/>
      <c r="G41" s="36"/>
      <c r="H41" s="36"/>
      <c r="I41" s="36"/>
      <c r="J41" s="36"/>
      <c r="K41" s="36"/>
      <c r="L41" s="36"/>
      <c r="M41" s="36"/>
      <c r="N41" s="36"/>
      <c r="O41" s="36"/>
      <c r="P41" s="36"/>
      <c r="Q41" s="36"/>
      <c r="R41" s="36"/>
      <c r="S41" s="36"/>
    </row>
    <row r="42" spans="1:19" s="9" customFormat="1" ht="14.1" customHeight="1">
      <c r="A42" s="32" t="s">
        <v>72</v>
      </c>
      <c r="B42" s="36" t="s">
        <v>2</v>
      </c>
      <c r="C42" s="36"/>
      <c r="D42" s="36"/>
      <c r="E42" s="36"/>
      <c r="F42" s="36"/>
      <c r="G42" s="36"/>
      <c r="H42" s="36"/>
      <c r="I42" s="36"/>
      <c r="J42" s="36"/>
      <c r="K42" s="36"/>
      <c r="L42" s="36"/>
      <c r="M42" s="36"/>
      <c r="N42" s="36"/>
      <c r="O42" s="36"/>
      <c r="P42" s="36"/>
      <c r="Q42" s="36"/>
      <c r="R42" s="36"/>
      <c r="S42" s="36"/>
    </row>
    <row r="43" spans="1:19" s="9" customFormat="1" ht="14.1" customHeight="1">
      <c r="A43" s="32" t="s">
        <v>59</v>
      </c>
      <c r="B43" s="36" t="s">
        <v>2</v>
      </c>
      <c r="C43" s="36"/>
      <c r="D43" s="36"/>
      <c r="E43" s="36"/>
      <c r="F43" s="36"/>
      <c r="G43" s="36"/>
      <c r="H43" s="36"/>
      <c r="I43" s="36"/>
      <c r="J43" s="36"/>
      <c r="K43" s="36"/>
      <c r="L43" s="36"/>
      <c r="M43" s="36"/>
      <c r="N43" s="36"/>
      <c r="O43" s="36"/>
      <c r="P43" s="36"/>
      <c r="Q43" s="36"/>
      <c r="R43" s="36"/>
      <c r="S43" s="36"/>
    </row>
    <row r="44" spans="1:19" s="9" customFormat="1" ht="14.1" customHeight="1">
      <c r="A44" s="32" t="s">
        <v>73</v>
      </c>
      <c r="B44" s="36" t="s">
        <v>2</v>
      </c>
      <c r="C44" s="36"/>
      <c r="D44" s="36"/>
      <c r="E44" s="36"/>
      <c r="F44" s="36"/>
      <c r="G44" s="36"/>
      <c r="H44" s="36"/>
      <c r="I44" s="36"/>
      <c r="J44" s="36"/>
      <c r="K44" s="36"/>
      <c r="L44" s="36"/>
      <c r="M44" s="36"/>
      <c r="N44" s="36"/>
      <c r="O44" s="36"/>
      <c r="P44" s="36"/>
      <c r="Q44" s="36"/>
      <c r="R44" s="36"/>
      <c r="S44" s="36"/>
    </row>
    <row r="45" spans="1:19" s="9" customFormat="1" ht="14.1" customHeight="1">
      <c r="A45" s="32"/>
      <c r="B45" s="36"/>
      <c r="C45" s="36"/>
      <c r="D45" s="144"/>
      <c r="E45" s="36"/>
      <c r="F45" s="144"/>
      <c r="G45" s="126"/>
      <c r="H45" s="144"/>
      <c r="I45" s="36"/>
      <c r="J45" s="144"/>
      <c r="K45" s="36"/>
      <c r="L45" s="144"/>
      <c r="M45" s="36"/>
      <c r="N45" s="144"/>
      <c r="O45" s="205"/>
      <c r="P45" s="205"/>
      <c r="Q45" s="206"/>
      <c r="R45" s="207"/>
      <c r="S45" s="207"/>
    </row>
    <row r="46" spans="1:19" s="9" customFormat="1" ht="14.1" customHeight="1">
      <c r="A46" s="32"/>
      <c r="B46" s="36"/>
      <c r="C46" s="36"/>
      <c r="D46" s="36"/>
      <c r="E46" s="36"/>
      <c r="F46" s="36"/>
      <c r="G46" s="36"/>
      <c r="H46" s="36"/>
      <c r="I46" s="36"/>
      <c r="J46" s="36"/>
      <c r="K46" s="36"/>
      <c r="L46" s="36"/>
      <c r="M46" s="36"/>
      <c r="N46" s="36"/>
      <c r="O46" s="36"/>
      <c r="P46" s="36"/>
      <c r="Q46" s="36"/>
      <c r="R46" s="36"/>
      <c r="S46" s="36"/>
    </row>
    <row r="47" spans="1:19" s="9" customFormat="1" ht="14.1" customHeight="1">
      <c r="A47" s="32"/>
      <c r="B47" s="36"/>
      <c r="C47" s="36"/>
      <c r="D47" s="36"/>
      <c r="E47" s="36"/>
      <c r="F47" s="36"/>
      <c r="G47" s="36"/>
      <c r="H47" s="36"/>
      <c r="I47" s="36"/>
      <c r="J47" s="36"/>
      <c r="K47" s="36"/>
      <c r="L47" s="36"/>
      <c r="M47" s="36"/>
      <c r="N47" s="36"/>
      <c r="O47" s="36"/>
      <c r="P47" s="36"/>
      <c r="Q47" s="36"/>
      <c r="R47" s="36"/>
      <c r="S47" s="36"/>
    </row>
    <row r="48" spans="1:19" s="9" customFormat="1" ht="14.1" customHeight="1">
      <c r="A48" s="32"/>
      <c r="B48" s="36"/>
      <c r="C48" s="36"/>
      <c r="D48" s="36"/>
      <c r="E48" s="36"/>
      <c r="F48" s="36"/>
      <c r="G48" s="36"/>
      <c r="H48" s="36"/>
      <c r="I48" s="36"/>
      <c r="J48" s="36"/>
      <c r="K48" s="36"/>
      <c r="L48" s="36"/>
      <c r="M48" s="36"/>
      <c r="N48" s="36"/>
      <c r="O48" s="36"/>
      <c r="P48" s="36"/>
      <c r="Q48" s="36"/>
      <c r="R48" s="36"/>
      <c r="S48" s="36"/>
    </row>
    <row r="49" spans="1:19" s="9" customFormat="1" ht="14.1" customHeight="1">
      <c r="A49" s="32"/>
      <c r="B49" s="36"/>
      <c r="C49" s="36"/>
      <c r="D49" s="36"/>
      <c r="E49" s="36"/>
      <c r="F49" s="36"/>
      <c r="G49" s="36"/>
      <c r="H49" s="36"/>
      <c r="I49" s="36"/>
      <c r="J49" s="36"/>
      <c r="K49" s="36"/>
      <c r="L49" s="36"/>
      <c r="M49" s="36"/>
      <c r="N49" s="36"/>
      <c r="O49" s="36"/>
      <c r="P49" s="36"/>
      <c r="Q49" s="36"/>
      <c r="R49" s="36"/>
      <c r="S49" s="36"/>
    </row>
    <row r="50" spans="1:19" s="9" customFormat="1" ht="14.1" customHeight="1">
      <c r="A50" s="32"/>
      <c r="B50" s="36"/>
      <c r="C50" s="36"/>
      <c r="D50" s="36"/>
      <c r="E50" s="36"/>
      <c r="F50" s="36"/>
      <c r="G50" s="36"/>
      <c r="H50" s="36"/>
      <c r="I50" s="36"/>
      <c r="J50" s="36"/>
      <c r="K50" s="36"/>
      <c r="L50" s="36"/>
      <c r="M50" s="36"/>
      <c r="N50" s="36"/>
      <c r="O50" s="36"/>
      <c r="P50" s="36"/>
      <c r="Q50" s="36"/>
      <c r="R50" s="36"/>
      <c r="S50" s="36"/>
    </row>
    <row r="51" spans="1:19" s="9" customFormat="1" ht="14.1" customHeight="1">
      <c r="A51" s="172" t="s">
        <v>80</v>
      </c>
      <c r="B51" s="193"/>
      <c r="C51" s="193"/>
      <c r="D51" s="193"/>
      <c r="E51" s="193"/>
      <c r="F51" s="193"/>
      <c r="G51" s="193"/>
      <c r="H51" s="193"/>
      <c r="I51" s="193"/>
      <c r="J51" s="193"/>
      <c r="K51" s="193"/>
      <c r="L51" s="193"/>
      <c r="M51" s="193"/>
      <c r="N51" s="193"/>
      <c r="O51" s="193"/>
      <c r="P51" s="193"/>
      <c r="Q51" s="193"/>
      <c r="R51" s="193"/>
      <c r="S51" s="194"/>
    </row>
    <row r="52" spans="1:19" s="9" customFormat="1" ht="14.1" hidden="1" customHeight="1">
      <c r="A52" s="32" t="s">
        <v>75</v>
      </c>
      <c r="B52" s="36" t="s">
        <v>3</v>
      </c>
      <c r="C52" s="36"/>
      <c r="D52" s="36"/>
      <c r="E52" s="36"/>
      <c r="F52" s="36"/>
      <c r="G52" s="36"/>
      <c r="H52" s="36"/>
      <c r="I52" s="36"/>
      <c r="J52" s="36"/>
      <c r="K52" s="36"/>
      <c r="L52" s="36"/>
      <c r="M52" s="36"/>
      <c r="N52" s="36"/>
      <c r="O52" s="36"/>
      <c r="P52" s="36"/>
      <c r="Q52" s="36"/>
      <c r="R52" s="36"/>
      <c r="S52" s="36"/>
    </row>
    <row r="53" spans="1:19" s="9" customFormat="1" ht="14.1" hidden="1" customHeight="1">
      <c r="A53" s="32" t="s">
        <v>50</v>
      </c>
      <c r="B53" s="36" t="s">
        <v>2</v>
      </c>
      <c r="C53" s="36"/>
      <c r="D53" s="36"/>
      <c r="E53" s="36"/>
      <c r="F53" s="36"/>
      <c r="G53" s="36"/>
      <c r="H53" s="36"/>
      <c r="I53" s="36"/>
      <c r="J53" s="36"/>
      <c r="K53" s="36"/>
      <c r="L53" s="36"/>
      <c r="M53" s="36"/>
      <c r="N53" s="36"/>
      <c r="O53" s="36"/>
      <c r="P53" s="36"/>
      <c r="Q53" s="36"/>
      <c r="R53" s="36"/>
      <c r="S53" s="36"/>
    </row>
    <row r="54" spans="1:19" s="9" customFormat="1" ht="14.1" hidden="1" customHeight="1">
      <c r="A54" s="32" t="s">
        <v>76</v>
      </c>
      <c r="B54" s="36" t="s">
        <v>2</v>
      </c>
      <c r="C54" s="36"/>
      <c r="D54" s="36"/>
      <c r="E54" s="36"/>
      <c r="F54" s="36"/>
      <c r="G54" s="36"/>
      <c r="H54" s="36"/>
      <c r="I54" s="36"/>
      <c r="J54" s="36"/>
      <c r="K54" s="36"/>
      <c r="L54" s="36"/>
      <c r="M54" s="36"/>
      <c r="N54" s="36"/>
      <c r="O54" s="36"/>
      <c r="P54" s="36"/>
      <c r="Q54" s="36"/>
      <c r="R54" s="36"/>
      <c r="S54" s="36"/>
    </row>
    <row r="55" spans="1:19" s="9" customFormat="1" ht="14.1" hidden="1" customHeight="1">
      <c r="A55" s="32" t="s">
        <v>77</v>
      </c>
      <c r="B55" s="36" t="s">
        <v>2</v>
      </c>
      <c r="C55" s="36"/>
      <c r="D55" s="36"/>
      <c r="E55" s="36"/>
      <c r="F55" s="36"/>
      <c r="G55" s="36"/>
      <c r="H55" s="36"/>
      <c r="I55" s="36"/>
      <c r="J55" s="36"/>
      <c r="K55" s="36"/>
      <c r="L55" s="36"/>
      <c r="M55" s="36"/>
      <c r="N55" s="36"/>
      <c r="O55" s="36"/>
      <c r="P55" s="36"/>
      <c r="Q55" s="36"/>
      <c r="R55" s="36"/>
      <c r="S55" s="36"/>
    </row>
    <row r="56" spans="1:19" s="9" customFormat="1" ht="14.1" hidden="1" customHeight="1">
      <c r="A56" s="32" t="s">
        <v>78</v>
      </c>
      <c r="B56" s="36" t="s">
        <v>2</v>
      </c>
      <c r="C56" s="36"/>
      <c r="D56" s="36"/>
      <c r="E56" s="36"/>
      <c r="F56" s="36"/>
      <c r="G56" s="36"/>
      <c r="H56" s="36"/>
      <c r="I56" s="36"/>
      <c r="J56" s="36"/>
      <c r="K56" s="36"/>
      <c r="L56" s="36"/>
      <c r="M56" s="36"/>
      <c r="N56" s="36"/>
      <c r="O56" s="36"/>
      <c r="P56" s="36"/>
      <c r="Q56" s="36"/>
      <c r="R56" s="36"/>
      <c r="S56" s="36"/>
    </row>
    <row r="57" spans="1:19" s="9" customFormat="1" ht="14.1" hidden="1" customHeight="1">
      <c r="A57" s="32" t="s">
        <v>79</v>
      </c>
      <c r="B57" s="36" t="s">
        <v>2</v>
      </c>
      <c r="C57" s="36"/>
      <c r="D57" s="36"/>
      <c r="E57" s="36"/>
      <c r="F57" s="36"/>
      <c r="G57" s="36"/>
      <c r="H57" s="36"/>
      <c r="I57" s="36"/>
      <c r="J57" s="36"/>
      <c r="K57" s="36"/>
      <c r="L57" s="36"/>
      <c r="M57" s="36"/>
      <c r="N57" s="36"/>
      <c r="O57" s="36"/>
      <c r="P57" s="36"/>
      <c r="Q57" s="36"/>
      <c r="R57" s="36"/>
      <c r="S57" s="36"/>
    </row>
    <row r="58" spans="1:19" s="9" customFormat="1" ht="14.1" hidden="1" customHeight="1">
      <c r="A58" s="32" t="s">
        <v>58</v>
      </c>
      <c r="B58" s="36"/>
      <c r="C58" s="36"/>
      <c r="D58" s="36"/>
      <c r="E58" s="36"/>
      <c r="F58" s="36"/>
      <c r="G58" s="36"/>
      <c r="H58" s="36"/>
      <c r="I58" s="36"/>
      <c r="J58" s="36"/>
      <c r="K58" s="36"/>
      <c r="L58" s="36"/>
      <c r="M58" s="36"/>
      <c r="N58" s="36"/>
      <c r="O58" s="36"/>
      <c r="P58" s="36"/>
      <c r="Q58" s="36"/>
      <c r="R58" s="36"/>
      <c r="S58" s="36"/>
    </row>
    <row r="59" spans="1:19" s="9" customFormat="1" ht="14.1" hidden="1" customHeight="1">
      <c r="A59" s="32" t="s">
        <v>71</v>
      </c>
      <c r="B59" s="36"/>
      <c r="C59" s="36"/>
      <c r="D59" s="36"/>
      <c r="E59" s="36"/>
      <c r="F59" s="36"/>
      <c r="G59" s="36"/>
      <c r="H59" s="36"/>
      <c r="I59" s="36"/>
      <c r="J59" s="36"/>
      <c r="K59" s="36"/>
      <c r="L59" s="36"/>
      <c r="M59" s="36"/>
      <c r="N59" s="36"/>
      <c r="O59" s="36"/>
      <c r="P59" s="36"/>
      <c r="Q59" s="36"/>
      <c r="R59" s="36"/>
      <c r="S59" s="36"/>
    </row>
    <row r="60" spans="1:19" s="9" customFormat="1" ht="14.1" customHeight="1">
      <c r="A60" s="32" t="s">
        <v>1</v>
      </c>
      <c r="B60" s="36"/>
      <c r="C60" s="36"/>
      <c r="D60" s="36"/>
      <c r="E60" s="36"/>
      <c r="F60" s="36"/>
      <c r="G60" s="36"/>
      <c r="H60" s="36"/>
      <c r="I60" s="36"/>
      <c r="J60" s="36"/>
      <c r="K60" s="36"/>
      <c r="L60" s="36"/>
      <c r="M60" s="36"/>
      <c r="N60" s="36"/>
      <c r="O60" s="36"/>
      <c r="P60" s="36"/>
      <c r="Q60" s="36"/>
      <c r="R60" s="36"/>
      <c r="S60" s="36"/>
    </row>
    <row r="61" spans="1:19" s="9" customFormat="1" ht="14.1" customHeight="1">
      <c r="A61" s="172" t="s">
        <v>64</v>
      </c>
      <c r="B61" s="193"/>
      <c r="C61" s="193"/>
      <c r="D61" s="193"/>
      <c r="E61" s="193"/>
      <c r="F61" s="193"/>
      <c r="G61" s="193"/>
      <c r="H61" s="193"/>
      <c r="I61" s="193"/>
      <c r="J61" s="193"/>
      <c r="K61" s="193"/>
      <c r="L61" s="193"/>
      <c r="M61" s="193"/>
      <c r="N61" s="193"/>
      <c r="O61" s="193"/>
      <c r="P61" s="193"/>
      <c r="Q61" s="193"/>
      <c r="R61" s="193"/>
      <c r="S61" s="194"/>
    </row>
    <row r="62" spans="1:19" s="9" customFormat="1" ht="14.1" customHeight="1">
      <c r="A62" s="32" t="s">
        <v>65</v>
      </c>
      <c r="B62" s="36" t="s">
        <v>3</v>
      </c>
      <c r="C62" s="36">
        <v>53435</v>
      </c>
      <c r="D62" s="195">
        <v>0.84740790078817574</v>
      </c>
      <c r="E62" s="36">
        <v>53435</v>
      </c>
      <c r="F62" s="195">
        <v>0.84740790078817574</v>
      </c>
      <c r="G62" s="126">
        <v>3698084.02</v>
      </c>
      <c r="H62" s="195">
        <v>0.86874114095919308</v>
      </c>
      <c r="I62" s="36">
        <v>9622</v>
      </c>
      <c r="J62" s="195">
        <v>0.15259209921182423</v>
      </c>
      <c r="K62" s="36">
        <v>9622</v>
      </c>
      <c r="L62" s="195">
        <v>0.15259209921182423</v>
      </c>
      <c r="M62" s="197">
        <v>558746.75</v>
      </c>
      <c r="N62" s="195">
        <v>0.13125885904080703</v>
      </c>
      <c r="O62" s="191">
        <f>+C62+I62</f>
        <v>63057</v>
      </c>
      <c r="P62" s="191">
        <f>+E62+K62</f>
        <v>63057</v>
      </c>
      <c r="Q62" s="148">
        <f>+G62+M62</f>
        <v>4256830.7699999996</v>
      </c>
      <c r="R62" s="192">
        <f>Q62/O62</f>
        <v>67.507664018269182</v>
      </c>
      <c r="S62" s="192">
        <f>Q62/P62</f>
        <v>67.507664018269182</v>
      </c>
    </row>
    <row r="63" spans="1:19" s="9" customFormat="1" ht="14.1" customHeight="1">
      <c r="A63" s="32" t="s">
        <v>66</v>
      </c>
      <c r="B63" s="36" t="s">
        <v>3</v>
      </c>
      <c r="C63" s="36">
        <v>32402</v>
      </c>
      <c r="D63" s="195">
        <v>0.92085145081990505</v>
      </c>
      <c r="E63" s="36">
        <v>32402</v>
      </c>
      <c r="F63" s="195">
        <v>0.92085145081990505</v>
      </c>
      <c r="G63" s="126">
        <v>486073</v>
      </c>
      <c r="H63" s="195">
        <v>0.92085789848592781</v>
      </c>
      <c r="I63" s="36">
        <v>2785</v>
      </c>
      <c r="J63" s="195">
        <v>7.9148549180094924E-2</v>
      </c>
      <c r="K63" s="36">
        <v>2785</v>
      </c>
      <c r="L63" s="195">
        <v>7.9148549180094924E-2</v>
      </c>
      <c r="M63" s="197">
        <v>41775</v>
      </c>
      <c r="N63" s="195">
        <v>7.9142101514072236E-2</v>
      </c>
      <c r="O63" s="191">
        <f>C63+I63</f>
        <v>35187</v>
      </c>
      <c r="P63" s="191">
        <f>+E63+K63</f>
        <v>35187</v>
      </c>
      <c r="Q63" s="148">
        <f>+G63+M63</f>
        <v>527848</v>
      </c>
      <c r="R63" s="192">
        <f>Q63/O63</f>
        <v>15.001222042231506</v>
      </c>
      <c r="S63" s="192">
        <f>Q63/P63</f>
        <v>15.001222042231506</v>
      </c>
    </row>
    <row r="64" spans="1:19" s="9" customFormat="1" ht="14.1" customHeight="1">
      <c r="A64" s="32" t="s">
        <v>67</v>
      </c>
      <c r="B64" s="36" t="s">
        <v>33</v>
      </c>
      <c r="C64" s="36"/>
      <c r="D64" s="36"/>
      <c r="E64" s="36"/>
      <c r="F64" s="36"/>
      <c r="G64" s="36"/>
      <c r="H64" s="36"/>
      <c r="I64" s="36"/>
      <c r="J64" s="36"/>
      <c r="K64" s="36"/>
      <c r="L64" s="36"/>
      <c r="M64" s="36"/>
      <c r="N64" s="36"/>
      <c r="O64" s="36"/>
      <c r="P64" s="36"/>
      <c r="Q64" s="36"/>
      <c r="R64" s="36"/>
      <c r="S64" s="36"/>
    </row>
    <row r="66" spans="1:19">
      <c r="A66" s="251"/>
      <c r="Q66" s="11"/>
      <c r="R66" s="11"/>
      <c r="S66" s="11"/>
    </row>
  </sheetData>
  <mergeCells count="12">
    <mergeCell ref="M3:N3"/>
    <mergeCell ref="O3:O4"/>
    <mergeCell ref="P3:P4"/>
    <mergeCell ref="Q3:Q4"/>
    <mergeCell ref="R3:R4"/>
    <mergeCell ref="S3:S4"/>
    <mergeCell ref="A1:S1"/>
    <mergeCell ref="C3:D3"/>
    <mergeCell ref="E3:F3"/>
    <mergeCell ref="G3:H3"/>
    <mergeCell ref="I3:J3"/>
    <mergeCell ref="K3:L3"/>
  </mergeCells>
  <phoneticPr fontId="2" type="noConversion"/>
  <printOptions horizontalCentered="1" headings="1"/>
  <pageMargins left="1" right="1" top="1" bottom="1" header="0" footer="0"/>
  <pageSetup scale="54"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sheetPr>
    <tabColor rgb="FFFFC000"/>
    <pageSetUpPr fitToPage="1"/>
  </sheetPr>
  <dimension ref="A1:K55"/>
  <sheetViews>
    <sheetView zoomScale="125" zoomScaleNormal="75" workbookViewId="0">
      <selection sqref="A1:H1"/>
    </sheetView>
  </sheetViews>
  <sheetFormatPr defaultColWidth="10" defaultRowHeight="14.25"/>
  <cols>
    <col min="1" max="1" width="34.42578125" style="13" customWidth="1"/>
    <col min="2" max="2" width="15.85546875" style="13" customWidth="1"/>
    <col min="3" max="3" width="12.7109375" style="13" customWidth="1"/>
    <col min="4" max="4" width="7.42578125" style="120" customWidth="1"/>
    <col min="5" max="5" width="10.85546875" style="13" customWidth="1"/>
    <col min="6" max="6" width="14" style="13" customWidth="1"/>
    <col min="7" max="7" width="12" style="13" customWidth="1"/>
    <col min="8" max="8" width="12.42578125" style="13" customWidth="1"/>
    <col min="9" max="9" width="13.85546875" style="13" customWidth="1"/>
    <col min="10" max="10" width="10" style="13" customWidth="1"/>
    <col min="11" max="11" width="10.85546875" style="13" bestFit="1" customWidth="1"/>
    <col min="12" max="16384" width="10" style="13"/>
  </cols>
  <sheetData>
    <row r="1" spans="1:10" ht="95.1" customHeight="1" thickBot="1">
      <c r="A1" s="295" t="s">
        <v>181</v>
      </c>
      <c r="B1" s="296"/>
      <c r="C1" s="296"/>
      <c r="D1" s="296"/>
      <c r="E1" s="296"/>
      <c r="F1" s="296"/>
      <c r="G1" s="296"/>
      <c r="H1" s="296"/>
      <c r="I1" s="18"/>
    </row>
    <row r="2" spans="1:10" ht="20.100000000000001" customHeight="1">
      <c r="A2" s="297" t="s">
        <v>32</v>
      </c>
      <c r="B2" s="299" t="s">
        <v>23</v>
      </c>
      <c r="C2" s="293" t="s">
        <v>116</v>
      </c>
      <c r="D2" s="294"/>
      <c r="E2" s="294"/>
      <c r="F2" s="301" t="s">
        <v>137</v>
      </c>
      <c r="G2" s="301" t="s">
        <v>74</v>
      </c>
      <c r="H2" s="303" t="s">
        <v>121</v>
      </c>
    </row>
    <row r="3" spans="1:10" ht="30.75" customHeight="1" thickBot="1">
      <c r="A3" s="298"/>
      <c r="B3" s="300"/>
      <c r="C3" s="104" t="s">
        <v>97</v>
      </c>
      <c r="D3" s="105" t="s">
        <v>109</v>
      </c>
      <c r="E3" s="106" t="s">
        <v>96</v>
      </c>
      <c r="F3" s="302"/>
      <c r="G3" s="302"/>
      <c r="H3" s="304"/>
    </row>
    <row r="4" spans="1:10" ht="15">
      <c r="A4" s="121" t="s">
        <v>25</v>
      </c>
      <c r="B4" s="122"/>
      <c r="C4" s="128"/>
      <c r="D4" s="128"/>
      <c r="E4" s="129"/>
      <c r="F4" s="129"/>
      <c r="G4" s="129"/>
      <c r="H4" s="107"/>
    </row>
    <row r="5" spans="1:10" ht="15">
      <c r="A5" s="108" t="s">
        <v>26</v>
      </c>
      <c r="B5" s="109"/>
      <c r="C5" s="130"/>
      <c r="D5" s="130"/>
      <c r="E5" s="130"/>
      <c r="F5" s="130"/>
      <c r="G5" s="130"/>
      <c r="H5" s="20"/>
    </row>
    <row r="6" spans="1:10" ht="15">
      <c r="A6" s="108"/>
      <c r="B6" s="109" t="s">
        <v>27</v>
      </c>
      <c r="C6" s="130"/>
      <c r="D6" s="130"/>
      <c r="E6" s="130"/>
      <c r="F6" s="130"/>
      <c r="G6" s="130"/>
      <c r="H6" s="20"/>
    </row>
    <row r="7" spans="1:10" ht="15">
      <c r="A7" s="108"/>
      <c r="B7" s="109" t="s">
        <v>100</v>
      </c>
      <c r="C7" s="130"/>
      <c r="D7" s="130"/>
      <c r="E7" s="130"/>
      <c r="F7" s="130"/>
      <c r="G7" s="130"/>
      <c r="H7" s="20"/>
      <c r="J7" s="110"/>
    </row>
    <row r="8" spans="1:10" ht="15">
      <c r="A8" s="108"/>
      <c r="B8" s="109" t="s">
        <v>28</v>
      </c>
      <c r="C8" s="130"/>
      <c r="D8" s="130"/>
      <c r="E8" s="130"/>
      <c r="F8" s="130"/>
      <c r="G8" s="130"/>
      <c r="H8" s="20"/>
      <c r="J8" s="110"/>
    </row>
    <row r="9" spans="1:10" ht="15">
      <c r="A9" s="108" t="s">
        <v>29</v>
      </c>
      <c r="B9" s="109"/>
      <c r="C9" s="130"/>
      <c r="D9" s="130"/>
      <c r="E9" s="130"/>
      <c r="F9" s="130"/>
      <c r="G9" s="130"/>
      <c r="H9" s="20"/>
      <c r="J9" s="110"/>
    </row>
    <row r="10" spans="1:10" ht="15">
      <c r="A10" s="108"/>
      <c r="B10" s="109" t="s">
        <v>85</v>
      </c>
      <c r="C10" s="130"/>
      <c r="D10" s="130"/>
      <c r="E10" s="130"/>
      <c r="F10" s="130"/>
      <c r="G10" s="130"/>
      <c r="H10" s="20"/>
    </row>
    <row r="11" spans="1:10" ht="15">
      <c r="A11" s="108"/>
      <c r="B11" s="109" t="s">
        <v>100</v>
      </c>
      <c r="C11" s="130"/>
      <c r="D11" s="130"/>
      <c r="E11" s="130"/>
      <c r="F11" s="130"/>
      <c r="G11" s="130"/>
      <c r="H11" s="20"/>
    </row>
    <row r="12" spans="1:10" ht="15">
      <c r="A12" s="108"/>
      <c r="B12" s="109" t="s">
        <v>21</v>
      </c>
      <c r="C12" s="130"/>
      <c r="D12" s="130"/>
      <c r="E12" s="130"/>
      <c r="F12" s="130"/>
      <c r="G12" s="130"/>
      <c r="H12" s="20"/>
    </row>
    <row r="13" spans="1:10" ht="15">
      <c r="A13" s="123" t="s">
        <v>30</v>
      </c>
      <c r="B13" s="124"/>
      <c r="C13" s="61"/>
      <c r="D13" s="130"/>
      <c r="E13" s="130"/>
      <c r="F13" s="131"/>
      <c r="G13" s="130"/>
      <c r="H13" s="20"/>
    </row>
    <row r="14" spans="1:10" ht="15">
      <c r="A14" s="108" t="s">
        <v>26</v>
      </c>
      <c r="B14" s="109"/>
      <c r="C14" s="38"/>
      <c r="D14" s="125"/>
      <c r="E14" s="130"/>
      <c r="F14" s="126"/>
      <c r="G14" s="125"/>
      <c r="H14" s="20"/>
    </row>
    <row r="15" spans="1:10" ht="15">
      <c r="A15" s="108"/>
      <c r="B15" s="109" t="s">
        <v>27</v>
      </c>
      <c r="C15" s="125">
        <f>11374122.84/1000</f>
        <v>11374.12284</v>
      </c>
      <c r="D15" s="252">
        <f>3783.4448/1000</f>
        <v>3.7834448000000003</v>
      </c>
      <c r="E15" s="132"/>
      <c r="F15" s="126">
        <v>23205677.309999999</v>
      </c>
      <c r="G15" s="125">
        <v>26395</v>
      </c>
      <c r="H15" s="20"/>
    </row>
    <row r="16" spans="1:10" ht="15">
      <c r="A16" s="108"/>
      <c r="B16" s="109" t="s">
        <v>100</v>
      </c>
      <c r="C16" s="125">
        <f>161980.47/1000</f>
        <v>161.98047</v>
      </c>
      <c r="D16" s="252">
        <f>43.602/1000</f>
        <v>4.3601999999999995E-2</v>
      </c>
      <c r="E16" s="132"/>
      <c r="F16" s="126">
        <v>261552.97820000001</v>
      </c>
      <c r="G16" s="125">
        <v>438</v>
      </c>
      <c r="H16" s="20"/>
    </row>
    <row r="17" spans="1:11" ht="15">
      <c r="A17" s="108"/>
      <c r="B17" s="109" t="s">
        <v>28</v>
      </c>
      <c r="C17" s="38">
        <f>2088453.33/1000</f>
        <v>2088.4533300000003</v>
      </c>
      <c r="D17" s="252">
        <f>707.16763/1000</f>
        <v>0.70716763000000005</v>
      </c>
      <c r="E17" s="130"/>
      <c r="F17" s="126">
        <v>4315431.2699999996</v>
      </c>
      <c r="G17" s="125">
        <v>5370</v>
      </c>
      <c r="H17" s="20"/>
      <c r="J17" s="111"/>
    </row>
    <row r="18" spans="1:11" ht="15">
      <c r="A18" s="108" t="s">
        <v>29</v>
      </c>
      <c r="B18" s="109"/>
      <c r="C18" s="38"/>
      <c r="D18" s="252"/>
      <c r="E18" s="130"/>
      <c r="F18" s="126"/>
      <c r="G18" s="125"/>
      <c r="H18" s="20"/>
      <c r="J18" s="111"/>
    </row>
    <row r="19" spans="1:11" ht="15">
      <c r="A19" s="108"/>
      <c r="B19" s="109" t="s">
        <v>85</v>
      </c>
      <c r="C19" s="38">
        <f>6826802.68/1000</f>
        <v>6826.8026799999998</v>
      </c>
      <c r="D19" s="252">
        <f>1383.03675/1000</f>
        <v>1.38303675</v>
      </c>
      <c r="E19" s="130"/>
      <c r="F19" s="126">
        <v>10841042.289999999</v>
      </c>
      <c r="G19" s="125">
        <v>18283</v>
      </c>
      <c r="H19" s="20"/>
      <c r="J19" s="111"/>
      <c r="K19" s="112"/>
    </row>
    <row r="20" spans="1:11" ht="15">
      <c r="A20" s="108"/>
      <c r="B20" s="109" t="s">
        <v>100</v>
      </c>
      <c r="C20" s="38">
        <f>2685438.42/1000</f>
        <v>2685.43842</v>
      </c>
      <c r="D20" s="252">
        <f>502.21818/1000</f>
        <v>0.50221818000000007</v>
      </c>
      <c r="E20" s="130"/>
      <c r="F20" s="126">
        <v>4815760.3169999998</v>
      </c>
      <c r="G20" s="125">
        <v>10469</v>
      </c>
      <c r="H20" s="20"/>
      <c r="J20" s="111"/>
    </row>
    <row r="21" spans="1:11" ht="15">
      <c r="A21" s="108"/>
      <c r="B21" s="109" t="s">
        <v>21</v>
      </c>
      <c r="C21" s="125">
        <f>373299.32/1000</f>
        <v>373.29932000000002</v>
      </c>
      <c r="D21" s="252">
        <f>73.85066/1000</f>
        <v>7.3850659999999999E-2</v>
      </c>
      <c r="E21" s="130"/>
      <c r="F21" s="126">
        <v>612095.24</v>
      </c>
      <c r="G21" s="125">
        <v>879</v>
      </c>
      <c r="H21" s="20"/>
      <c r="J21" s="111"/>
    </row>
    <row r="22" spans="1:11" ht="15">
      <c r="A22" s="123" t="s">
        <v>31</v>
      </c>
      <c r="B22" s="124"/>
      <c r="C22" s="130"/>
      <c r="D22" s="130"/>
      <c r="E22" s="130"/>
      <c r="F22" s="131"/>
      <c r="G22" s="130"/>
      <c r="H22" s="20"/>
      <c r="J22" s="111"/>
    </row>
    <row r="23" spans="1:11" ht="15">
      <c r="A23" s="108" t="s">
        <v>26</v>
      </c>
      <c r="B23" s="109"/>
      <c r="C23" s="130"/>
      <c r="D23" s="130"/>
      <c r="E23" s="130"/>
      <c r="F23" s="130"/>
      <c r="G23" s="130"/>
      <c r="H23" s="20"/>
      <c r="J23" s="111"/>
    </row>
    <row r="24" spans="1:11" ht="15">
      <c r="A24" s="108"/>
      <c r="B24" s="109" t="s">
        <v>27</v>
      </c>
      <c r="C24" s="130"/>
      <c r="D24" s="130"/>
      <c r="E24" s="130"/>
      <c r="F24" s="130"/>
      <c r="G24" s="130"/>
      <c r="H24" s="20"/>
      <c r="J24" s="111"/>
    </row>
    <row r="25" spans="1:11" ht="15">
      <c r="A25" s="108"/>
      <c r="B25" s="109" t="s">
        <v>100</v>
      </c>
      <c r="C25" s="130"/>
      <c r="D25" s="130"/>
      <c r="E25" s="130"/>
      <c r="F25" s="130"/>
      <c r="G25" s="130"/>
      <c r="H25" s="20"/>
      <c r="J25" s="111"/>
    </row>
    <row r="26" spans="1:11" ht="15">
      <c r="A26" s="108"/>
      <c r="B26" s="109" t="s">
        <v>28</v>
      </c>
      <c r="C26" s="130"/>
      <c r="D26" s="130"/>
      <c r="E26" s="130"/>
      <c r="F26" s="130"/>
      <c r="G26" s="130"/>
      <c r="H26" s="20"/>
    </row>
    <row r="27" spans="1:11" ht="15">
      <c r="A27" s="108" t="s">
        <v>29</v>
      </c>
      <c r="B27" s="109"/>
      <c r="C27" s="130"/>
      <c r="D27" s="130"/>
      <c r="E27" s="130"/>
      <c r="F27" s="130"/>
      <c r="G27" s="130"/>
      <c r="H27" s="20"/>
    </row>
    <row r="28" spans="1:11" ht="15">
      <c r="A28" s="108"/>
      <c r="B28" s="109" t="s">
        <v>85</v>
      </c>
      <c r="C28" s="130"/>
      <c r="D28" s="130"/>
      <c r="E28" s="130"/>
      <c r="F28" s="130"/>
      <c r="G28" s="130"/>
      <c r="H28" s="20"/>
    </row>
    <row r="29" spans="1:11" ht="15">
      <c r="A29" s="108"/>
      <c r="B29" s="109" t="s">
        <v>100</v>
      </c>
      <c r="C29" s="130"/>
      <c r="D29" s="130"/>
      <c r="E29" s="130"/>
      <c r="F29" s="130"/>
      <c r="G29" s="130"/>
      <c r="H29" s="113"/>
    </row>
    <row r="30" spans="1:11" ht="15">
      <c r="A30" s="108"/>
      <c r="B30" s="109" t="s">
        <v>21</v>
      </c>
      <c r="C30" s="130"/>
      <c r="D30" s="130"/>
      <c r="E30" s="130"/>
      <c r="F30" s="130"/>
      <c r="G30" s="130"/>
      <c r="H30" s="113"/>
    </row>
    <row r="31" spans="1:11">
      <c r="A31" s="114"/>
      <c r="B31" s="115"/>
      <c r="C31" s="61"/>
      <c r="D31" s="61"/>
      <c r="E31" s="133"/>
      <c r="F31" s="133"/>
      <c r="G31" s="133"/>
      <c r="H31" s="113"/>
    </row>
    <row r="32" spans="1:11" ht="15">
      <c r="A32" s="116" t="s">
        <v>35</v>
      </c>
      <c r="B32" s="115"/>
      <c r="C32" s="61"/>
      <c r="D32" s="61"/>
      <c r="E32" s="133"/>
      <c r="F32" s="133"/>
      <c r="G32" s="127">
        <f>SUM(G6:G30)</f>
        <v>61834</v>
      </c>
      <c r="H32" s="113"/>
    </row>
    <row r="33" spans="1:8" ht="18" thickBot="1">
      <c r="A33" s="117" t="s">
        <v>133</v>
      </c>
      <c r="B33" s="118"/>
      <c r="C33" s="214"/>
      <c r="D33" s="214"/>
      <c r="E33" s="134"/>
      <c r="F33" s="134"/>
      <c r="G33" s="215"/>
      <c r="H33" s="216">
        <v>83445</v>
      </c>
    </row>
    <row r="34" spans="1:8">
      <c r="C34" s="110"/>
      <c r="D34" s="253"/>
      <c r="F34" s="119"/>
    </row>
    <row r="35" spans="1:8">
      <c r="C35" s="119"/>
      <c r="D35" s="119"/>
      <c r="E35" s="119"/>
      <c r="F35" s="119"/>
    </row>
    <row r="36" spans="1:8">
      <c r="A36" s="13" t="s">
        <v>122</v>
      </c>
      <c r="H36" s="213"/>
    </row>
    <row r="37" spans="1:8" ht="16.5">
      <c r="A37" s="204" t="s">
        <v>135</v>
      </c>
      <c r="C37" s="110"/>
    </row>
    <row r="38" spans="1:8" ht="16.5">
      <c r="A38" s="292" t="s">
        <v>136</v>
      </c>
      <c r="B38" s="292"/>
      <c r="C38" s="292"/>
      <c r="D38" s="292"/>
      <c r="E38" s="292"/>
      <c r="F38" s="292"/>
      <c r="G38" s="292"/>
      <c r="H38" s="292"/>
    </row>
    <row r="49" spans="3:7">
      <c r="C49" s="110"/>
      <c r="D49" s="110"/>
      <c r="E49" s="110"/>
      <c r="F49" s="110"/>
      <c r="G49" s="110"/>
    </row>
    <row r="50" spans="3:7">
      <c r="C50" s="110"/>
      <c r="D50" s="110"/>
      <c r="E50" s="110"/>
      <c r="F50" s="110"/>
      <c r="G50" s="110"/>
    </row>
    <row r="51" spans="3:7">
      <c r="C51" s="110"/>
      <c r="D51" s="110"/>
      <c r="E51" s="110"/>
      <c r="F51" s="110"/>
      <c r="G51" s="110"/>
    </row>
    <row r="53" spans="3:7">
      <c r="C53" s="110"/>
      <c r="D53" s="110"/>
      <c r="E53" s="110"/>
      <c r="F53" s="110"/>
      <c r="G53" s="110"/>
    </row>
    <row r="54" spans="3:7">
      <c r="C54" s="110"/>
      <c r="D54" s="110"/>
      <c r="E54" s="110"/>
      <c r="F54" s="110"/>
      <c r="G54" s="110"/>
    </row>
    <row r="55" spans="3:7">
      <c r="C55" s="110"/>
      <c r="D55" s="110"/>
      <c r="E55" s="110"/>
      <c r="F55" s="110"/>
      <c r="G55" s="110"/>
    </row>
  </sheetData>
  <mergeCells count="8">
    <mergeCell ref="A38:H38"/>
    <mergeCell ref="C2:E2"/>
    <mergeCell ref="A1:H1"/>
    <mergeCell ref="A2:A3"/>
    <mergeCell ref="B2:B3"/>
    <mergeCell ref="F2:F3"/>
    <mergeCell ref="G2:G3"/>
    <mergeCell ref="H2:H3"/>
  </mergeCells>
  <phoneticPr fontId="2" type="noConversion"/>
  <printOptions horizontalCentered="1" headings="1"/>
  <pageMargins left="1" right="1" top="1" bottom="1" header="0" footer="0"/>
  <pageSetup scale="68" orientation="portrait" r:id="rId1"/>
  <headerFooter alignWithMargins="0"/>
</worksheet>
</file>

<file path=xl/worksheets/sheet7.xml><?xml version="1.0" encoding="utf-8"?>
<worksheet xmlns="http://schemas.openxmlformats.org/spreadsheetml/2006/main" xmlns:r="http://schemas.openxmlformats.org/officeDocument/2006/relationships">
  <sheetPr>
    <tabColor rgb="FFFFC000"/>
    <pageSetUpPr fitToPage="1"/>
  </sheetPr>
  <dimension ref="A1:H62"/>
  <sheetViews>
    <sheetView zoomScaleNormal="100" workbookViewId="0">
      <selection sqref="A1:F1"/>
    </sheetView>
  </sheetViews>
  <sheetFormatPr defaultColWidth="20.42578125" defaultRowHeight="14.25"/>
  <cols>
    <col min="1" max="1" width="35.42578125" style="1" customWidth="1"/>
    <col min="2" max="2" width="10.85546875" style="1" customWidth="1"/>
    <col min="3" max="3" width="14" style="1" customWidth="1"/>
    <col min="4" max="4" width="13.28515625" style="1" customWidth="1"/>
    <col min="5" max="5" width="10.42578125" style="1" customWidth="1"/>
    <col min="6" max="6" width="13.7109375" style="1" customWidth="1"/>
    <col min="7" max="7" width="20.140625" style="1" customWidth="1"/>
    <col min="8" max="8" width="13.85546875" style="1" customWidth="1"/>
    <col min="9" max="9" width="9.85546875" style="1" customWidth="1"/>
    <col min="10" max="10" width="5.7109375" style="1" customWidth="1"/>
    <col min="11" max="11" width="19.140625" style="1" bestFit="1" customWidth="1"/>
    <col min="12" max="12" width="11.85546875" style="1" bestFit="1" customWidth="1"/>
    <col min="13" max="13" width="17.7109375" style="1" bestFit="1" customWidth="1"/>
    <col min="14" max="14" width="18.7109375" style="1" bestFit="1" customWidth="1"/>
    <col min="15" max="15" width="16.140625" style="1" bestFit="1" customWidth="1"/>
    <col min="16" max="16" width="13.85546875" style="1" bestFit="1" customWidth="1"/>
    <col min="17" max="17" width="9.140625" style="1" customWidth="1"/>
    <col min="18" max="18" width="8" style="1" bestFit="1" customWidth="1"/>
    <col min="19" max="19" width="16.7109375" style="1" bestFit="1" customWidth="1"/>
    <col min="20" max="20" width="14.7109375" style="1" bestFit="1" customWidth="1"/>
    <col min="21" max="21" width="10.42578125" style="1" bestFit="1" customWidth="1"/>
    <col min="22" max="22" width="19.28515625" style="1" bestFit="1" customWidth="1"/>
    <col min="23" max="23" width="16.85546875" style="1" bestFit="1" customWidth="1"/>
    <col min="24" max="24" width="17" style="1" bestFit="1" customWidth="1"/>
    <col min="25" max="26" width="19.28515625" style="1" bestFit="1" customWidth="1"/>
    <col min="27" max="28" width="18.28515625" style="1" bestFit="1" customWidth="1"/>
    <col min="29" max="16384" width="20.42578125" style="1"/>
  </cols>
  <sheetData>
    <row r="1" spans="1:8" s="9" customFormat="1" ht="86.25" customHeight="1">
      <c r="A1" s="305" t="s">
        <v>182</v>
      </c>
      <c r="B1" s="305"/>
      <c r="C1" s="305"/>
      <c r="D1" s="305"/>
      <c r="E1" s="305"/>
      <c r="F1" s="305"/>
      <c r="G1" s="103"/>
      <c r="H1" s="6"/>
    </row>
    <row r="2" spans="1:8" ht="90">
      <c r="A2" s="14" t="s">
        <v>9</v>
      </c>
      <c r="B2" s="15" t="s">
        <v>22</v>
      </c>
      <c r="C2" s="14" t="s">
        <v>43</v>
      </c>
      <c r="D2" s="14" t="s">
        <v>18</v>
      </c>
      <c r="E2" s="14" t="s">
        <v>19</v>
      </c>
      <c r="F2" s="17" t="s">
        <v>117</v>
      </c>
      <c r="G2" s="4"/>
    </row>
    <row r="3" spans="1:8" ht="15" customHeight="1">
      <c r="A3" s="172" t="s">
        <v>111</v>
      </c>
      <c r="B3" s="173"/>
      <c r="C3" s="29"/>
      <c r="D3" s="29"/>
      <c r="E3" s="29"/>
      <c r="F3" s="29"/>
      <c r="G3" s="9"/>
    </row>
    <row r="4" spans="1:8" ht="15" customHeight="1">
      <c r="A4" s="35" t="s">
        <v>36</v>
      </c>
      <c r="B4" s="125">
        <v>3</v>
      </c>
      <c r="C4" s="125">
        <v>0</v>
      </c>
      <c r="D4" s="181"/>
      <c r="E4" s="125"/>
      <c r="F4" s="125"/>
      <c r="G4" s="9"/>
    </row>
    <row r="5" spans="1:8" ht="15" customHeight="1">
      <c r="A5" s="172" t="s">
        <v>112</v>
      </c>
      <c r="B5" s="173"/>
      <c r="C5" s="174"/>
      <c r="D5" s="174"/>
      <c r="E5" s="174"/>
      <c r="F5" s="174"/>
      <c r="G5" s="9"/>
    </row>
    <row r="6" spans="1:8" ht="15" customHeight="1">
      <c r="A6" s="35" t="s">
        <v>113</v>
      </c>
      <c r="B6" s="125">
        <v>982</v>
      </c>
      <c r="C6" s="125">
        <v>110.68574338085538</v>
      </c>
      <c r="D6" s="130"/>
      <c r="E6" s="125">
        <v>15</v>
      </c>
      <c r="F6" s="146">
        <v>140246.01999999999</v>
      </c>
      <c r="G6" s="9"/>
    </row>
    <row r="7" spans="1:8" ht="15" customHeight="1">
      <c r="A7" s="35" t="s">
        <v>114</v>
      </c>
      <c r="B7" s="125">
        <v>2092</v>
      </c>
      <c r="C7" s="125">
        <v>696.64988527724665</v>
      </c>
      <c r="D7" s="130"/>
      <c r="E7" s="125">
        <v>18</v>
      </c>
      <c r="F7" s="146">
        <v>2117774.59</v>
      </c>
      <c r="G7" s="9"/>
    </row>
    <row r="8" spans="1:8" ht="15" customHeight="1">
      <c r="A8" s="35" t="s">
        <v>101</v>
      </c>
      <c r="B8" s="125"/>
      <c r="C8" s="125"/>
      <c r="D8" s="130"/>
      <c r="E8" s="125"/>
      <c r="F8" s="146"/>
      <c r="G8" s="9"/>
    </row>
    <row r="9" spans="1:8" ht="15" customHeight="1">
      <c r="A9" s="35" t="s">
        <v>102</v>
      </c>
      <c r="B9" s="125">
        <v>866</v>
      </c>
      <c r="C9" s="125">
        <v>1174.7904387990761</v>
      </c>
      <c r="D9" s="130"/>
      <c r="E9" s="125">
        <v>7</v>
      </c>
      <c r="F9" s="146">
        <v>731794.24</v>
      </c>
      <c r="G9" s="9"/>
    </row>
    <row r="10" spans="1:8" ht="15" customHeight="1">
      <c r="A10" s="35" t="s">
        <v>103</v>
      </c>
      <c r="B10" s="125">
        <v>57</v>
      </c>
      <c r="C10" s="125">
        <v>791.39228070175443</v>
      </c>
      <c r="D10" s="130"/>
      <c r="E10" s="125">
        <v>15</v>
      </c>
      <c r="F10" s="146">
        <v>58204.23</v>
      </c>
      <c r="G10" s="9"/>
    </row>
    <row r="11" spans="1:8" ht="15" customHeight="1">
      <c r="A11" s="35" t="s">
        <v>104</v>
      </c>
      <c r="B11" s="125">
        <v>8370</v>
      </c>
      <c r="C11" s="125">
        <v>193.75567502986857</v>
      </c>
      <c r="D11" s="130"/>
      <c r="E11" s="125">
        <v>15</v>
      </c>
      <c r="F11" s="146">
        <v>2092508.62</v>
      </c>
      <c r="G11" s="9"/>
    </row>
    <row r="12" spans="1:8" ht="15" customHeight="1">
      <c r="A12" s="35" t="s">
        <v>105</v>
      </c>
      <c r="B12" s="125">
        <v>756</v>
      </c>
      <c r="C12" s="125">
        <v>85.712962962962962</v>
      </c>
      <c r="D12" s="130"/>
      <c r="E12" s="125">
        <v>4</v>
      </c>
      <c r="F12" s="146">
        <v>28563.23</v>
      </c>
      <c r="G12" s="9"/>
    </row>
    <row r="13" spans="1:8" ht="15" customHeight="1">
      <c r="A13" s="172" t="s">
        <v>106</v>
      </c>
      <c r="B13" s="173"/>
      <c r="C13" s="174"/>
      <c r="D13" s="174"/>
      <c r="E13" s="174"/>
      <c r="F13" s="174"/>
      <c r="G13" s="9"/>
    </row>
    <row r="14" spans="1:8" ht="15" customHeight="1">
      <c r="A14" s="35" t="s">
        <v>69</v>
      </c>
      <c r="B14" s="125">
        <v>429</v>
      </c>
      <c r="C14" s="125">
        <v>53.955128205128204</v>
      </c>
      <c r="D14" s="130"/>
      <c r="E14" s="125">
        <v>13</v>
      </c>
      <c r="F14" s="146">
        <v>27028.7</v>
      </c>
      <c r="G14" s="9"/>
    </row>
    <row r="15" spans="1:8" ht="15" customHeight="1">
      <c r="A15" s="35" t="s">
        <v>107</v>
      </c>
      <c r="B15" s="125">
        <v>1861</v>
      </c>
      <c r="C15" s="125">
        <v>316.45581407845248</v>
      </c>
      <c r="D15" s="130"/>
      <c r="E15" s="125">
        <v>18</v>
      </c>
      <c r="F15" s="146">
        <v>856793.96</v>
      </c>
      <c r="G15" s="9"/>
    </row>
    <row r="16" spans="1:8" ht="15" customHeight="1">
      <c r="A16" s="35" t="s">
        <v>108</v>
      </c>
      <c r="B16" s="125"/>
      <c r="C16" s="125"/>
      <c r="D16" s="130"/>
      <c r="E16" s="125"/>
      <c r="F16" s="125"/>
      <c r="G16" s="9"/>
    </row>
    <row r="17" spans="1:8" ht="15" customHeight="1">
      <c r="A17" s="172" t="s">
        <v>44</v>
      </c>
      <c r="B17" s="173"/>
      <c r="C17" s="174"/>
      <c r="D17" s="174"/>
      <c r="E17" s="174"/>
      <c r="F17" s="174"/>
      <c r="G17" s="9"/>
    </row>
    <row r="18" spans="1:8" ht="15" customHeight="1">
      <c r="A18" s="35" t="s">
        <v>70</v>
      </c>
      <c r="B18" s="125">
        <v>276</v>
      </c>
      <c r="C18" s="125">
        <v>278.231884057971</v>
      </c>
      <c r="D18" s="130"/>
      <c r="E18" s="125">
        <v>12</v>
      </c>
      <c r="F18" s="146">
        <v>84608.38</v>
      </c>
      <c r="G18" s="9"/>
    </row>
    <row r="19" spans="1:8" ht="15" customHeight="1">
      <c r="A19" s="35" t="s">
        <v>45</v>
      </c>
      <c r="B19" s="125"/>
      <c r="C19" s="125"/>
      <c r="D19" s="130"/>
      <c r="E19" s="125"/>
      <c r="F19" s="125"/>
      <c r="G19" s="9"/>
    </row>
    <row r="20" spans="1:8" ht="15" customHeight="1">
      <c r="A20" s="35" t="s">
        <v>46</v>
      </c>
      <c r="B20" s="125"/>
      <c r="C20" s="125"/>
      <c r="D20" s="130"/>
      <c r="E20" s="125"/>
      <c r="F20" s="125"/>
      <c r="G20" s="9"/>
    </row>
    <row r="21" spans="1:8" ht="15" customHeight="1">
      <c r="A21" s="37" t="s">
        <v>47</v>
      </c>
      <c r="B21" s="38"/>
      <c r="C21" s="38"/>
      <c r="D21" s="61"/>
      <c r="E21" s="38"/>
      <c r="F21" s="38"/>
      <c r="G21" s="9"/>
    </row>
    <row r="22" spans="1:8" ht="15" customHeight="1">
      <c r="A22" s="37" t="s">
        <v>48</v>
      </c>
      <c r="B22" s="38"/>
      <c r="C22" s="38"/>
      <c r="D22" s="61"/>
      <c r="E22" s="38"/>
      <c r="F22" s="38"/>
      <c r="G22" s="9"/>
    </row>
    <row r="23" spans="1:8" ht="15" customHeight="1">
      <c r="A23" s="172" t="s">
        <v>4</v>
      </c>
      <c r="B23" s="173"/>
      <c r="C23" s="174"/>
      <c r="D23" s="174"/>
      <c r="E23" s="174"/>
      <c r="F23" s="174"/>
      <c r="G23" s="9"/>
    </row>
    <row r="24" spans="1:8" ht="15" customHeight="1">
      <c r="A24" s="35" t="s">
        <v>49</v>
      </c>
      <c r="B24" s="125">
        <v>141828</v>
      </c>
      <c r="C24" s="125">
        <v>16</v>
      </c>
      <c r="D24" s="130"/>
      <c r="E24" s="125">
        <v>9.4</v>
      </c>
      <c r="F24" s="146">
        <v>2005038.91</v>
      </c>
      <c r="G24" s="9"/>
      <c r="H24" s="16"/>
    </row>
    <row r="25" spans="1:8" ht="15" customHeight="1">
      <c r="A25" s="35" t="s">
        <v>50</v>
      </c>
      <c r="B25" s="125"/>
      <c r="C25" s="125"/>
      <c r="D25" s="130"/>
      <c r="E25" s="125"/>
      <c r="F25" s="125"/>
      <c r="G25" s="9"/>
    </row>
    <row r="26" spans="1:8" ht="15" customHeight="1">
      <c r="A26" s="35" t="s">
        <v>51</v>
      </c>
      <c r="B26" s="125">
        <v>549</v>
      </c>
      <c r="C26" s="125">
        <v>254.10018214936247</v>
      </c>
      <c r="D26" s="130"/>
      <c r="E26" s="125">
        <v>16</v>
      </c>
      <c r="F26" s="146">
        <v>187940.87</v>
      </c>
      <c r="G26" s="9"/>
    </row>
    <row r="27" spans="1:8" ht="15" customHeight="1">
      <c r="A27" s="35" t="s">
        <v>52</v>
      </c>
      <c r="B27" s="125">
        <v>1368</v>
      </c>
      <c r="C27" s="125">
        <v>191</v>
      </c>
      <c r="D27" s="130"/>
      <c r="E27" s="125">
        <v>9</v>
      </c>
      <c r="F27" s="146">
        <v>230866.18</v>
      </c>
      <c r="G27" s="9"/>
    </row>
    <row r="28" spans="1:8" ht="15" customHeight="1">
      <c r="A28" s="172" t="s">
        <v>5</v>
      </c>
      <c r="B28" s="173"/>
      <c r="C28" s="174"/>
      <c r="D28" s="174"/>
      <c r="E28" s="174"/>
      <c r="F28" s="174"/>
      <c r="G28" s="9"/>
    </row>
    <row r="29" spans="1:8" ht="15" customHeight="1">
      <c r="A29" s="35" t="s">
        <v>53</v>
      </c>
      <c r="B29" s="125">
        <v>18816</v>
      </c>
      <c r="C29" s="125">
        <v>759.33779761904759</v>
      </c>
      <c r="D29" s="130"/>
      <c r="E29" s="125">
        <v>18</v>
      </c>
      <c r="F29" s="146">
        <v>20761838.399999999</v>
      </c>
      <c r="G29" s="9"/>
    </row>
    <row r="30" spans="1:8" ht="15" customHeight="1">
      <c r="A30" s="35" t="s">
        <v>68</v>
      </c>
      <c r="B30" s="125"/>
      <c r="C30" s="125"/>
      <c r="D30" s="130"/>
      <c r="E30" s="125"/>
      <c r="F30" s="125"/>
      <c r="G30" s="9"/>
    </row>
    <row r="31" spans="1:8" ht="15" customHeight="1">
      <c r="A31" s="172" t="s">
        <v>54</v>
      </c>
      <c r="B31" s="173"/>
      <c r="C31" s="174"/>
      <c r="D31" s="174"/>
      <c r="E31" s="174"/>
      <c r="F31" s="174"/>
      <c r="G31" s="9"/>
    </row>
    <row r="32" spans="1:8" ht="15" customHeight="1">
      <c r="A32" s="35" t="s">
        <v>54</v>
      </c>
      <c r="B32" s="125">
        <v>1106</v>
      </c>
      <c r="C32" s="125">
        <v>1400</v>
      </c>
      <c r="D32" s="130"/>
      <c r="E32" s="125">
        <v>10</v>
      </c>
      <c r="F32" s="146">
        <v>1486285.95</v>
      </c>
      <c r="G32" s="254"/>
    </row>
    <row r="33" spans="1:7" ht="15" customHeight="1">
      <c r="A33" s="172" t="s">
        <v>55</v>
      </c>
      <c r="B33" s="173"/>
      <c r="C33" s="174"/>
      <c r="D33" s="174"/>
      <c r="E33" s="174"/>
      <c r="F33" s="174"/>
      <c r="G33" s="9"/>
    </row>
    <row r="34" spans="1:7" ht="28.5" customHeight="1">
      <c r="A34" s="35" t="s">
        <v>56</v>
      </c>
      <c r="B34" s="35"/>
      <c r="C34" s="125"/>
      <c r="D34" s="130"/>
      <c r="E34" s="125"/>
      <c r="F34" s="125"/>
      <c r="G34" s="9"/>
    </row>
    <row r="35" spans="1:7" ht="15" customHeight="1">
      <c r="A35" s="35" t="s">
        <v>57</v>
      </c>
      <c r="B35" s="35"/>
      <c r="C35" s="125"/>
      <c r="D35" s="130"/>
      <c r="E35" s="125"/>
      <c r="F35" s="125"/>
      <c r="G35" s="9"/>
    </row>
    <row r="36" spans="1:7" ht="15" customHeight="1">
      <c r="A36" s="35" t="s">
        <v>71</v>
      </c>
      <c r="B36" s="35"/>
      <c r="C36" s="35"/>
      <c r="D36" s="182"/>
      <c r="E36" s="35"/>
      <c r="F36" s="35"/>
      <c r="G36" s="9"/>
    </row>
    <row r="37" spans="1:7" ht="15" customHeight="1">
      <c r="A37" s="35" t="s">
        <v>58</v>
      </c>
      <c r="B37" s="35"/>
      <c r="C37" s="35"/>
      <c r="D37" s="182"/>
      <c r="E37" s="35"/>
      <c r="F37" s="35"/>
      <c r="G37" s="9"/>
    </row>
    <row r="38" spans="1:7" ht="15" customHeight="1">
      <c r="A38" s="35" t="s">
        <v>72</v>
      </c>
      <c r="B38" s="35"/>
      <c r="C38" s="35"/>
      <c r="D38" s="182"/>
      <c r="E38" s="35"/>
      <c r="F38" s="35"/>
      <c r="G38" s="9"/>
    </row>
    <row r="39" spans="1:7" ht="15" customHeight="1">
      <c r="A39" s="35" t="s">
        <v>59</v>
      </c>
      <c r="B39" s="35"/>
      <c r="C39" s="35"/>
      <c r="D39" s="182"/>
      <c r="E39" s="35"/>
      <c r="F39" s="35"/>
      <c r="G39" s="9"/>
    </row>
    <row r="40" spans="1:7" ht="15" customHeight="1">
      <c r="A40" s="35" t="s">
        <v>73</v>
      </c>
      <c r="B40" s="35"/>
      <c r="C40" s="35"/>
      <c r="D40" s="182"/>
      <c r="E40" s="35"/>
      <c r="F40" s="35"/>
      <c r="G40" s="9"/>
    </row>
    <row r="41" spans="1:7" ht="15" customHeight="1">
      <c r="A41" s="35"/>
      <c r="B41" s="35"/>
      <c r="C41" s="35"/>
      <c r="D41" s="182"/>
      <c r="E41" s="35"/>
      <c r="F41" s="35"/>
      <c r="G41" s="9"/>
    </row>
    <row r="42" spans="1:7" ht="15" customHeight="1">
      <c r="A42" s="35"/>
      <c r="B42" s="35"/>
      <c r="C42" s="35"/>
      <c r="D42" s="182"/>
      <c r="E42" s="35"/>
      <c r="F42" s="35"/>
      <c r="G42" s="9"/>
    </row>
    <row r="43" spans="1:7" ht="15" customHeight="1">
      <c r="A43" s="35"/>
      <c r="B43" s="35"/>
      <c r="C43" s="35"/>
      <c r="D43" s="182"/>
      <c r="E43" s="35"/>
      <c r="F43" s="35"/>
      <c r="G43" s="9"/>
    </row>
    <row r="44" spans="1:7" ht="15" customHeight="1">
      <c r="A44" s="35"/>
      <c r="B44" s="35"/>
      <c r="C44" s="35"/>
      <c r="D44" s="182"/>
      <c r="E44" s="35"/>
      <c r="F44" s="35"/>
      <c r="G44" s="9"/>
    </row>
    <row r="45" spans="1:7" ht="15" customHeight="1">
      <c r="A45" s="172" t="s">
        <v>80</v>
      </c>
      <c r="B45" s="172"/>
      <c r="C45" s="29"/>
      <c r="D45" s="29"/>
      <c r="E45" s="29"/>
      <c r="F45" s="29"/>
      <c r="G45" s="9"/>
    </row>
    <row r="46" spans="1:7" ht="15" customHeight="1">
      <c r="A46" s="35" t="s">
        <v>75</v>
      </c>
      <c r="B46" s="35"/>
      <c r="C46" s="175"/>
      <c r="D46" s="124"/>
      <c r="E46" s="38"/>
      <c r="F46" s="138"/>
      <c r="G46" s="9"/>
    </row>
    <row r="47" spans="1:7" ht="15" customHeight="1">
      <c r="A47" s="35" t="s">
        <v>50</v>
      </c>
      <c r="B47" s="35"/>
      <c r="C47" s="175"/>
      <c r="D47" s="124"/>
      <c r="E47" s="38"/>
      <c r="F47" s="138"/>
      <c r="G47" s="9"/>
    </row>
    <row r="48" spans="1:7" ht="15" customHeight="1">
      <c r="A48" s="35" t="s">
        <v>76</v>
      </c>
      <c r="B48" s="35"/>
      <c r="C48" s="175"/>
      <c r="D48" s="124"/>
      <c r="E48" s="38"/>
      <c r="F48" s="138"/>
      <c r="G48" s="9"/>
    </row>
    <row r="49" spans="1:7" ht="15" customHeight="1">
      <c r="A49" s="35" t="s">
        <v>77</v>
      </c>
      <c r="B49" s="35"/>
      <c r="C49" s="175"/>
      <c r="D49" s="124"/>
      <c r="E49" s="38"/>
      <c r="F49" s="138"/>
      <c r="G49" s="9"/>
    </row>
    <row r="50" spans="1:7" ht="30" customHeight="1">
      <c r="A50" s="35" t="s">
        <v>78</v>
      </c>
      <c r="B50" s="35"/>
      <c r="C50" s="175"/>
      <c r="D50" s="124"/>
      <c r="E50" s="38"/>
      <c r="F50" s="138"/>
      <c r="G50" s="9"/>
    </row>
    <row r="51" spans="1:7" ht="15" customHeight="1">
      <c r="A51" s="35" t="s">
        <v>79</v>
      </c>
      <c r="B51" s="35"/>
      <c r="C51" s="175"/>
      <c r="D51" s="124"/>
      <c r="E51" s="38"/>
      <c r="F51" s="138"/>
      <c r="G51" s="9"/>
    </row>
    <row r="52" spans="1:7" ht="15" customHeight="1">
      <c r="A52" s="35" t="s">
        <v>58</v>
      </c>
      <c r="B52" s="35"/>
      <c r="C52" s="175"/>
      <c r="D52" s="124"/>
      <c r="E52" s="38"/>
      <c r="F52" s="138"/>
      <c r="G52" s="9"/>
    </row>
    <row r="53" spans="1:7" ht="15" customHeight="1">
      <c r="A53" s="35" t="s">
        <v>71</v>
      </c>
      <c r="B53" s="35"/>
      <c r="C53" s="175"/>
      <c r="D53" s="124"/>
      <c r="E53" s="38"/>
      <c r="F53" s="138"/>
      <c r="G53" s="9"/>
    </row>
    <row r="54" spans="1:7" ht="15" customHeight="1">
      <c r="A54" s="183"/>
      <c r="B54" s="183"/>
      <c r="C54" s="175"/>
      <c r="D54" s="124"/>
      <c r="E54" s="38"/>
      <c r="F54" s="138"/>
      <c r="G54" s="9"/>
    </row>
    <row r="55" spans="1:7" ht="15" customHeight="1">
      <c r="A55" s="176" t="s">
        <v>20</v>
      </c>
      <c r="B55" s="177">
        <v>61834</v>
      </c>
      <c r="C55" s="178"/>
      <c r="D55" s="124"/>
      <c r="E55" s="137"/>
      <c r="F55" s="179">
        <f>SUM(F4:F53)</f>
        <v>30809492.279999997</v>
      </c>
      <c r="G55" s="9"/>
    </row>
    <row r="56" spans="1:7" ht="15" customHeight="1">
      <c r="A56" s="180" t="s">
        <v>10</v>
      </c>
      <c r="B56" s="211"/>
      <c r="C56" s="124"/>
      <c r="D56" s="124"/>
      <c r="E56" s="124"/>
      <c r="F56" s="212">
        <f>F54+F55/B55</f>
        <v>498.26134941941325</v>
      </c>
      <c r="G56" s="9"/>
    </row>
    <row r="57" spans="1:7" ht="15">
      <c r="A57" s="8"/>
      <c r="B57" s="8"/>
      <c r="C57" s="8"/>
      <c r="D57" s="8"/>
      <c r="E57" s="8"/>
      <c r="F57" s="8"/>
      <c r="G57" s="8"/>
    </row>
    <row r="59" spans="1:7">
      <c r="F59" s="198"/>
    </row>
    <row r="62" spans="1:7">
      <c r="A62" s="16"/>
    </row>
  </sheetData>
  <mergeCells count="1">
    <mergeCell ref="A1:F1"/>
  </mergeCells>
  <phoneticPr fontId="0" type="noConversion"/>
  <printOptions horizontalCentered="1" headings="1"/>
  <pageMargins left="1" right="1" top="1" bottom="1" header="0" footer="0"/>
  <pageSetup scale="64" orientation="portrait" r:id="rId1"/>
  <headerFooter alignWithMargins="0"/>
</worksheet>
</file>

<file path=xl/worksheets/sheet8.xml><?xml version="1.0" encoding="utf-8"?>
<worksheet xmlns="http://schemas.openxmlformats.org/spreadsheetml/2006/main" xmlns:r="http://schemas.openxmlformats.org/officeDocument/2006/relationships">
  <sheetPr>
    <tabColor rgb="FFFFC000"/>
    <pageSetUpPr fitToPage="1"/>
  </sheetPr>
  <dimension ref="A1:F7"/>
  <sheetViews>
    <sheetView zoomScale="125" zoomScaleNormal="75" workbookViewId="0">
      <selection sqref="A1:E1"/>
    </sheetView>
  </sheetViews>
  <sheetFormatPr defaultColWidth="15.42578125" defaultRowHeight="14.25"/>
  <cols>
    <col min="1" max="1" width="16.28515625" style="1" customWidth="1"/>
    <col min="2" max="3" width="15.42578125" style="1" customWidth="1"/>
    <col min="4" max="4" width="12.85546875" style="1" customWidth="1"/>
    <col min="5" max="16384" width="15.42578125" style="1"/>
  </cols>
  <sheetData>
    <row r="1" spans="1:6" s="9" customFormat="1" ht="95.1" customHeight="1">
      <c r="A1" s="291" t="s">
        <v>183</v>
      </c>
      <c r="B1" s="291"/>
      <c r="C1" s="291"/>
      <c r="D1" s="291"/>
      <c r="E1" s="291"/>
      <c r="F1" s="6"/>
    </row>
    <row r="2" spans="1:6" s="9" customFormat="1" ht="63.75" customHeight="1">
      <c r="A2" s="22" t="s">
        <v>134</v>
      </c>
      <c r="B2" s="22" t="s">
        <v>12</v>
      </c>
      <c r="C2" s="22" t="s">
        <v>13</v>
      </c>
      <c r="D2" s="22" t="s">
        <v>14</v>
      </c>
      <c r="E2" s="22" t="s">
        <v>15</v>
      </c>
      <c r="F2" s="165"/>
    </row>
    <row r="3" spans="1:6" s="9" customFormat="1">
      <c r="A3" s="147">
        <v>2007</v>
      </c>
      <c r="B3" s="126">
        <v>32525807</v>
      </c>
      <c r="C3" s="166">
        <v>40619019</v>
      </c>
      <c r="D3" s="167">
        <v>1.25</v>
      </c>
      <c r="E3" s="166">
        <v>916</v>
      </c>
      <c r="F3" s="168"/>
    </row>
    <row r="4" spans="1:6" s="9" customFormat="1">
      <c r="A4" s="147">
        <v>2008</v>
      </c>
      <c r="B4" s="126">
        <v>38137700</v>
      </c>
      <c r="C4" s="166">
        <v>56164774</v>
      </c>
      <c r="D4" s="169">
        <v>1.47</v>
      </c>
      <c r="E4" s="166">
        <v>1028</v>
      </c>
      <c r="F4" s="168"/>
    </row>
    <row r="5" spans="1:6" s="9" customFormat="1">
      <c r="A5" s="147">
        <v>2009</v>
      </c>
      <c r="B5" s="170">
        <v>44051559.519999996</v>
      </c>
      <c r="C5" s="166">
        <v>30809492</v>
      </c>
      <c r="D5" s="169">
        <f>+C5/B5</f>
        <v>0.69939616975449148</v>
      </c>
      <c r="E5" s="171">
        <v>498.26134941941325</v>
      </c>
      <c r="F5" s="168"/>
    </row>
    <row r="6" spans="1:6">
      <c r="A6" s="21"/>
      <c r="B6" s="21"/>
      <c r="C6" s="21"/>
      <c r="D6" s="21"/>
      <c r="E6" s="21"/>
      <c r="F6" s="21"/>
    </row>
    <row r="7" spans="1:6" ht="36" customHeight="1">
      <c r="A7" s="264" t="s">
        <v>63</v>
      </c>
      <c r="B7" s="264"/>
      <c r="C7" s="264"/>
      <c r="D7" s="264"/>
      <c r="E7" s="264"/>
      <c r="F7" s="136"/>
    </row>
  </sheetData>
  <mergeCells count="2">
    <mergeCell ref="A1:E1"/>
    <mergeCell ref="A7:E7"/>
  </mergeCells>
  <phoneticPr fontId="0" type="noConversion"/>
  <printOptions horizontalCentered="1" headings="1"/>
  <pageMargins left="1" right="1" top="1" bottom="1" header="0" footer="0"/>
  <pageSetup orientation="portrait" r:id="rId1"/>
  <headerFooter alignWithMargins="0"/>
</worksheet>
</file>

<file path=xl/worksheets/sheet9.xml><?xml version="1.0" encoding="utf-8"?>
<worksheet xmlns="http://schemas.openxmlformats.org/spreadsheetml/2006/main" xmlns:r="http://schemas.openxmlformats.org/officeDocument/2006/relationships">
  <sheetPr>
    <tabColor rgb="FF00B0F0"/>
    <pageSetUpPr fitToPage="1"/>
  </sheetPr>
  <dimension ref="A1:Z156"/>
  <sheetViews>
    <sheetView zoomScale="125" zoomScaleNormal="125" workbookViewId="0">
      <selection sqref="A1:H1"/>
    </sheetView>
  </sheetViews>
  <sheetFormatPr defaultRowHeight="14.25"/>
  <cols>
    <col min="1" max="1" width="43.140625" style="9" customWidth="1"/>
    <col min="2" max="2" width="12.140625" style="9" customWidth="1"/>
    <col min="3" max="3" width="9.7109375" style="9" customWidth="1"/>
    <col min="4" max="4" width="13.42578125" style="9" customWidth="1"/>
    <col min="5" max="5" width="9.140625" style="54"/>
    <col min="6" max="6" width="9.85546875" style="9" customWidth="1"/>
    <col min="7" max="7" width="14.42578125" style="9" customWidth="1"/>
    <col min="8" max="8" width="14.42578125" style="55" customWidth="1"/>
    <col min="9" max="9" width="14" style="9" customWidth="1"/>
    <col min="10" max="10" width="12.42578125" style="9" customWidth="1"/>
    <col min="11" max="11" width="17.140625" style="9" customWidth="1"/>
    <col min="12" max="12" width="16.42578125" style="9" customWidth="1"/>
    <col min="13" max="13" width="18" style="9" customWidth="1"/>
    <col min="14" max="14" width="15.28515625" style="9" customWidth="1"/>
    <col min="15" max="15" width="14.42578125" style="9" customWidth="1"/>
    <col min="16" max="16" width="12.7109375" style="9" customWidth="1"/>
    <col min="17" max="17" width="11.28515625" style="9" customWidth="1"/>
    <col min="18" max="18" width="33.85546875" style="9" customWidth="1"/>
    <col min="19" max="16384" width="9.140625" style="6"/>
  </cols>
  <sheetData>
    <row r="1" spans="1:26" ht="85.5" customHeight="1">
      <c r="A1" s="259" t="s">
        <v>184</v>
      </c>
      <c r="B1" s="260"/>
      <c r="C1" s="260"/>
      <c r="D1" s="260"/>
      <c r="E1" s="260"/>
      <c r="F1" s="260"/>
      <c r="G1" s="260"/>
      <c r="H1" s="260"/>
      <c r="I1" s="4"/>
      <c r="J1" s="4"/>
      <c r="K1" s="258"/>
      <c r="L1" s="258"/>
      <c r="M1" s="258"/>
      <c r="N1" s="258"/>
      <c r="O1" s="258"/>
      <c r="P1" s="258"/>
      <c r="Q1" s="258"/>
      <c r="R1" s="258"/>
      <c r="S1" s="5"/>
      <c r="T1" s="5"/>
      <c r="U1" s="5"/>
      <c r="V1" s="5"/>
      <c r="W1" s="5"/>
      <c r="X1" s="5"/>
      <c r="Y1" s="5"/>
      <c r="Z1" s="5"/>
    </row>
    <row r="2" spans="1:26" ht="15" customHeight="1">
      <c r="A2" s="257" t="s">
        <v>60</v>
      </c>
      <c r="B2" s="257" t="s">
        <v>61</v>
      </c>
      <c r="C2" s="261" t="s">
        <v>24</v>
      </c>
      <c r="D2" s="261"/>
      <c r="E2" s="261"/>
      <c r="F2" s="261"/>
      <c r="G2" s="261"/>
      <c r="H2" s="261"/>
      <c r="I2" s="6"/>
      <c r="J2" s="6"/>
      <c r="K2" s="6"/>
      <c r="L2" s="6"/>
      <c r="M2" s="6"/>
      <c r="N2" s="6"/>
      <c r="O2" s="6"/>
      <c r="P2" s="6"/>
      <c r="Q2" s="6"/>
      <c r="R2" s="6"/>
    </row>
    <row r="3" spans="1:26" ht="39" customHeight="1">
      <c r="A3" s="257"/>
      <c r="B3" s="257"/>
      <c r="C3" s="14" t="s">
        <v>99</v>
      </c>
      <c r="D3" s="17" t="s">
        <v>142</v>
      </c>
      <c r="E3" s="17" t="s">
        <v>143</v>
      </c>
      <c r="F3" s="17" t="s">
        <v>40</v>
      </c>
      <c r="G3" s="27" t="s">
        <v>84</v>
      </c>
      <c r="H3" s="27" t="s">
        <v>119</v>
      </c>
      <c r="I3" s="28"/>
      <c r="K3" s="6"/>
      <c r="L3" s="6"/>
      <c r="M3" s="6"/>
      <c r="N3" s="6"/>
      <c r="O3" s="6"/>
      <c r="P3" s="6"/>
      <c r="Q3" s="6"/>
      <c r="R3" s="6"/>
    </row>
    <row r="4" spans="1:26" ht="12.75" customHeight="1">
      <c r="A4" s="29" t="s">
        <v>111</v>
      </c>
      <c r="B4" s="30"/>
      <c r="C4" s="30"/>
      <c r="D4" s="30"/>
      <c r="E4" s="31"/>
      <c r="F4" s="30"/>
      <c r="G4" s="30"/>
      <c r="H4" s="30"/>
      <c r="I4" s="6"/>
      <c r="J4" s="6"/>
      <c r="K4" s="6"/>
      <c r="L4" s="6"/>
      <c r="M4" s="6"/>
      <c r="N4" s="6"/>
      <c r="O4" s="6"/>
      <c r="P4" s="6"/>
      <c r="Q4" s="6"/>
      <c r="R4" s="6"/>
    </row>
    <row r="5" spans="1:26" ht="12.75" customHeight="1">
      <c r="A5" s="32" t="s">
        <v>36</v>
      </c>
      <c r="B5" s="33" t="s">
        <v>2</v>
      </c>
      <c r="C5" s="84">
        <v>1</v>
      </c>
      <c r="D5" s="84"/>
      <c r="E5" s="84"/>
      <c r="F5" s="64"/>
      <c r="G5" s="75">
        <v>381.71</v>
      </c>
      <c r="H5" s="80">
        <f>+G5/$G$64</f>
        <v>6.5132359936909394E-6</v>
      </c>
      <c r="I5" s="34"/>
      <c r="J5" s="34"/>
      <c r="K5" s="34"/>
      <c r="L5" s="34"/>
      <c r="M5" s="34"/>
      <c r="N5" s="34"/>
      <c r="O5" s="34"/>
      <c r="P5" s="34"/>
      <c r="Q5" s="34"/>
      <c r="R5" s="34"/>
      <c r="S5" s="34"/>
      <c r="T5" s="34"/>
      <c r="U5" s="34"/>
    </row>
    <row r="6" spans="1:26" ht="12.75" customHeight="1">
      <c r="A6" s="29" t="s">
        <v>112</v>
      </c>
      <c r="B6" s="30"/>
      <c r="C6" s="99"/>
      <c r="D6" s="99"/>
      <c r="E6" s="99"/>
      <c r="F6" s="63"/>
      <c r="G6" s="76"/>
      <c r="H6" s="63"/>
      <c r="I6" s="34"/>
      <c r="J6" s="34"/>
      <c r="K6" s="34"/>
      <c r="L6" s="34"/>
      <c r="M6" s="34"/>
      <c r="N6" s="34"/>
      <c r="O6" s="34"/>
      <c r="P6" s="34"/>
      <c r="Q6" s="34"/>
      <c r="R6" s="34"/>
      <c r="S6" s="34"/>
      <c r="T6" s="34"/>
      <c r="U6" s="34"/>
    </row>
    <row r="7" spans="1:26" ht="12.75" customHeight="1">
      <c r="A7" s="35" t="s">
        <v>113</v>
      </c>
      <c r="B7" s="36" t="s">
        <v>2</v>
      </c>
      <c r="C7" s="84">
        <v>1276</v>
      </c>
      <c r="D7" s="84">
        <v>151917</v>
      </c>
      <c r="E7" s="84">
        <v>181.85</v>
      </c>
      <c r="F7" s="63"/>
      <c r="G7" s="75">
        <v>949633.18999998539</v>
      </c>
      <c r="H7" s="80">
        <f>+G7/$G$64</f>
        <v>1.6203885342043572E-2</v>
      </c>
      <c r="I7" s="34"/>
      <c r="J7" s="34"/>
      <c r="K7" s="34"/>
      <c r="L7" s="34"/>
      <c r="M7" s="34"/>
      <c r="N7" s="34"/>
      <c r="O7" s="34"/>
      <c r="P7" s="34"/>
      <c r="Q7" s="34"/>
      <c r="R7" s="34"/>
      <c r="S7" s="34"/>
      <c r="T7" s="34"/>
      <c r="U7" s="34"/>
    </row>
    <row r="8" spans="1:26" ht="12.75" customHeight="1">
      <c r="A8" s="35" t="s">
        <v>114</v>
      </c>
      <c r="B8" s="36" t="s">
        <v>2</v>
      </c>
      <c r="C8" s="84">
        <v>2626</v>
      </c>
      <c r="D8" s="84">
        <v>1862909</v>
      </c>
      <c r="E8" s="84">
        <v>1551.55</v>
      </c>
      <c r="F8" s="63"/>
      <c r="G8" s="75">
        <v>9327349.7500000596</v>
      </c>
      <c r="H8" s="80">
        <f>+G8/$G$64</f>
        <v>0.15915545863992187</v>
      </c>
      <c r="I8" s="34"/>
      <c r="J8" s="34"/>
      <c r="K8" s="34"/>
      <c r="L8" s="34"/>
      <c r="M8" s="34"/>
      <c r="N8" s="34"/>
      <c r="O8" s="34"/>
      <c r="P8" s="34"/>
      <c r="Q8" s="34"/>
      <c r="R8" s="34"/>
      <c r="S8" s="34"/>
      <c r="T8" s="34"/>
      <c r="U8" s="34"/>
    </row>
    <row r="9" spans="1:26" ht="12.75" customHeight="1">
      <c r="A9" s="32" t="s">
        <v>101</v>
      </c>
      <c r="B9" s="36" t="s">
        <v>2</v>
      </c>
      <c r="C9" s="84"/>
      <c r="D9" s="84"/>
      <c r="E9" s="84"/>
      <c r="F9" s="63"/>
      <c r="G9" s="75"/>
      <c r="H9" s="80"/>
      <c r="I9" s="34"/>
      <c r="J9" s="34"/>
      <c r="K9" s="34"/>
      <c r="L9" s="34"/>
      <c r="M9" s="34"/>
      <c r="N9" s="34"/>
      <c r="O9" s="34"/>
      <c r="P9" s="34"/>
      <c r="Q9" s="34"/>
      <c r="R9" s="34"/>
      <c r="S9" s="34"/>
      <c r="T9" s="34"/>
      <c r="U9" s="34"/>
    </row>
    <row r="10" spans="1:26" ht="12.75" customHeight="1">
      <c r="A10" s="32" t="s">
        <v>102</v>
      </c>
      <c r="B10" s="36" t="s">
        <v>2</v>
      </c>
      <c r="C10" s="84">
        <v>2038</v>
      </c>
      <c r="D10" s="84">
        <v>2215190</v>
      </c>
      <c r="E10" s="84">
        <v>1356.26</v>
      </c>
      <c r="F10" s="63"/>
      <c r="G10" s="75">
        <v>265202.5</v>
      </c>
      <c r="H10" s="80">
        <f>+G10/$G$64</f>
        <v>4.5252324241356568E-3</v>
      </c>
      <c r="I10" s="34"/>
      <c r="J10" s="34"/>
      <c r="K10" s="34"/>
      <c r="L10" s="34"/>
      <c r="M10" s="34"/>
      <c r="N10" s="34"/>
      <c r="O10" s="34"/>
      <c r="P10" s="34"/>
      <c r="Q10" s="34"/>
      <c r="R10" s="34"/>
      <c r="S10" s="34"/>
      <c r="T10" s="34"/>
      <c r="U10" s="34"/>
    </row>
    <row r="11" spans="1:26" ht="12.75" customHeight="1">
      <c r="A11" s="32" t="s">
        <v>103</v>
      </c>
      <c r="B11" s="36" t="s">
        <v>2</v>
      </c>
      <c r="C11" s="84">
        <v>69</v>
      </c>
      <c r="D11" s="84">
        <v>46835</v>
      </c>
      <c r="E11" s="84">
        <v>21.2</v>
      </c>
      <c r="F11" s="63"/>
      <c r="G11" s="75">
        <v>255807.75</v>
      </c>
      <c r="H11" s="80">
        <f>+G11/$G$64</f>
        <v>4.3649268941476343E-3</v>
      </c>
      <c r="I11" s="34"/>
      <c r="J11" s="34"/>
      <c r="K11" s="34"/>
      <c r="L11" s="34"/>
      <c r="M11" s="34"/>
      <c r="N11" s="34"/>
      <c r="O11" s="34"/>
      <c r="P11" s="34"/>
      <c r="Q11" s="34"/>
      <c r="R11" s="34"/>
      <c r="S11" s="34"/>
      <c r="T11" s="34"/>
      <c r="U11" s="34"/>
    </row>
    <row r="12" spans="1:26" ht="12.75" customHeight="1">
      <c r="A12" s="32" t="s">
        <v>104</v>
      </c>
      <c r="B12" s="36" t="s">
        <v>2</v>
      </c>
      <c r="C12" s="84">
        <v>14106</v>
      </c>
      <c r="D12" s="84">
        <v>2771531</v>
      </c>
      <c r="E12" s="84">
        <v>514.23</v>
      </c>
      <c r="F12" s="63"/>
      <c r="G12" s="75">
        <v>12951280.98999751</v>
      </c>
      <c r="H12" s="80">
        <f>+G12/$G$64</f>
        <v>0.22099172017619925</v>
      </c>
      <c r="I12" s="34"/>
      <c r="J12" s="34"/>
      <c r="K12" s="34"/>
      <c r="L12" s="34"/>
      <c r="M12" s="34"/>
      <c r="N12" s="34"/>
      <c r="O12" s="34"/>
      <c r="P12" s="34"/>
      <c r="Q12" s="34"/>
      <c r="R12" s="34"/>
      <c r="S12" s="34"/>
      <c r="T12" s="34"/>
      <c r="U12" s="34"/>
    </row>
    <row r="13" spans="1:26" ht="12.75" customHeight="1">
      <c r="A13" s="32" t="s">
        <v>105</v>
      </c>
      <c r="B13" s="36" t="s">
        <v>2</v>
      </c>
      <c r="C13" s="84">
        <v>2507</v>
      </c>
      <c r="D13" s="84">
        <v>171804</v>
      </c>
      <c r="E13" s="84"/>
      <c r="F13" s="63"/>
      <c r="G13" s="75">
        <v>200560</v>
      </c>
      <c r="H13" s="80">
        <f>+G13/$G$64</f>
        <v>3.4222174187070156E-3</v>
      </c>
      <c r="I13" s="34"/>
      <c r="J13" s="34"/>
      <c r="K13" s="34"/>
      <c r="L13" s="34"/>
      <c r="M13" s="34"/>
      <c r="N13" s="34"/>
      <c r="O13" s="34"/>
      <c r="P13" s="34"/>
      <c r="Q13" s="34"/>
      <c r="R13" s="34"/>
      <c r="S13" s="34"/>
      <c r="T13" s="34"/>
      <c r="U13" s="34"/>
    </row>
    <row r="14" spans="1:26" ht="12.75" customHeight="1">
      <c r="A14" s="29" t="s">
        <v>106</v>
      </c>
      <c r="B14" s="30"/>
      <c r="C14" s="99"/>
      <c r="D14" s="99"/>
      <c r="E14" s="99"/>
      <c r="F14" s="63"/>
      <c r="G14" s="76"/>
      <c r="H14" s="81"/>
      <c r="I14" s="34"/>
      <c r="J14" s="34"/>
      <c r="K14" s="34"/>
      <c r="L14" s="34"/>
      <c r="M14" s="34"/>
      <c r="N14" s="34"/>
      <c r="O14" s="34"/>
      <c r="P14" s="34"/>
      <c r="Q14" s="34"/>
      <c r="R14" s="34"/>
      <c r="S14" s="34"/>
      <c r="T14" s="34"/>
      <c r="U14" s="34"/>
    </row>
    <row r="15" spans="1:26" ht="15.75" customHeight="1">
      <c r="A15" s="32" t="s">
        <v>145</v>
      </c>
      <c r="B15" s="36" t="s">
        <v>3</v>
      </c>
      <c r="C15" s="84">
        <v>664</v>
      </c>
      <c r="D15" s="84">
        <v>27908</v>
      </c>
      <c r="E15" s="84">
        <v>109.34</v>
      </c>
      <c r="F15" s="63"/>
      <c r="G15" s="75">
        <v>106244.21</v>
      </c>
      <c r="H15" s="82"/>
      <c r="I15" s="34"/>
      <c r="J15" s="34"/>
      <c r="K15" s="34"/>
      <c r="L15" s="34"/>
      <c r="M15" s="34"/>
      <c r="N15" s="34"/>
      <c r="O15" s="34"/>
      <c r="P15" s="34"/>
      <c r="Q15" s="34"/>
      <c r="R15" s="34"/>
      <c r="S15" s="34"/>
      <c r="T15" s="34"/>
      <c r="U15" s="34"/>
    </row>
    <row r="16" spans="1:26" ht="12.75" customHeight="1">
      <c r="A16" s="32" t="s">
        <v>107</v>
      </c>
      <c r="B16" s="36" t="s">
        <v>3</v>
      </c>
      <c r="C16" s="84">
        <v>2399</v>
      </c>
      <c r="D16" s="84">
        <v>748571</v>
      </c>
      <c r="E16" s="84">
        <v>1096.25</v>
      </c>
      <c r="F16" s="63"/>
      <c r="G16" s="75">
        <v>521150</v>
      </c>
      <c r="H16" s="80">
        <f>+G16/$G$64</f>
        <v>8.8925439158314776E-3</v>
      </c>
      <c r="I16" s="34"/>
      <c r="J16" s="34"/>
      <c r="K16" s="34"/>
      <c r="L16" s="34"/>
      <c r="M16" s="34"/>
      <c r="N16" s="34"/>
      <c r="O16" s="34"/>
      <c r="P16" s="34"/>
      <c r="Q16" s="34"/>
      <c r="R16" s="34"/>
      <c r="S16" s="34"/>
      <c r="T16" s="34"/>
      <c r="U16" s="34"/>
    </row>
    <row r="17" spans="1:21" ht="12.75" customHeight="1">
      <c r="A17" s="32" t="s">
        <v>108</v>
      </c>
      <c r="B17" s="36" t="s">
        <v>3</v>
      </c>
      <c r="C17" s="84">
        <v>5</v>
      </c>
      <c r="D17" s="84" t="s">
        <v>150</v>
      </c>
      <c r="E17" s="84" t="s">
        <v>150</v>
      </c>
      <c r="F17" s="63"/>
      <c r="G17" s="75">
        <v>4623.84</v>
      </c>
      <c r="H17" s="82"/>
      <c r="I17" s="34"/>
      <c r="J17" s="34"/>
      <c r="K17" s="34"/>
      <c r="L17" s="34"/>
      <c r="M17" s="34"/>
      <c r="N17" s="34"/>
      <c r="O17" s="34"/>
      <c r="P17" s="34"/>
      <c r="Q17" s="34"/>
      <c r="R17" s="34"/>
      <c r="S17" s="34"/>
      <c r="T17" s="34"/>
      <c r="U17" s="34"/>
    </row>
    <row r="18" spans="1:21" ht="12.75" customHeight="1">
      <c r="A18" s="29" t="s">
        <v>44</v>
      </c>
      <c r="B18" s="30"/>
      <c r="C18" s="99"/>
      <c r="D18" s="99"/>
      <c r="E18" s="99"/>
      <c r="F18" s="63"/>
      <c r="G18" s="76"/>
      <c r="H18" s="81"/>
      <c r="I18" s="34"/>
      <c r="J18" s="34"/>
      <c r="K18" s="34"/>
      <c r="L18" s="34"/>
      <c r="M18" s="34"/>
      <c r="N18" s="34"/>
      <c r="O18" s="34"/>
      <c r="P18" s="34"/>
      <c r="Q18" s="34"/>
      <c r="R18" s="34"/>
      <c r="S18" s="34"/>
      <c r="T18" s="34"/>
      <c r="U18" s="34"/>
    </row>
    <row r="19" spans="1:21" ht="15.75" customHeight="1">
      <c r="A19" s="32" t="s">
        <v>146</v>
      </c>
      <c r="B19" s="36" t="s">
        <v>3</v>
      </c>
      <c r="C19" s="84">
        <v>502</v>
      </c>
      <c r="D19" s="84">
        <v>134036</v>
      </c>
      <c r="E19" s="84">
        <v>29.46</v>
      </c>
      <c r="F19" s="63"/>
      <c r="G19" s="75">
        <v>19855.5</v>
      </c>
      <c r="H19" s="82"/>
      <c r="I19" s="34"/>
      <c r="J19" s="34"/>
      <c r="K19" s="34"/>
      <c r="L19" s="34"/>
      <c r="M19" s="34"/>
      <c r="N19" s="34"/>
      <c r="O19" s="34"/>
      <c r="P19" s="34"/>
      <c r="Q19" s="34"/>
      <c r="R19" s="34"/>
      <c r="S19" s="34"/>
      <c r="T19" s="34"/>
      <c r="U19" s="34"/>
    </row>
    <row r="20" spans="1:21" ht="12.75" customHeight="1">
      <c r="A20" s="32" t="s">
        <v>45</v>
      </c>
      <c r="B20" s="36" t="s">
        <v>2</v>
      </c>
      <c r="C20" s="84"/>
      <c r="D20" s="84"/>
      <c r="E20" s="84"/>
      <c r="F20" s="63"/>
      <c r="G20" s="75"/>
      <c r="H20" s="82"/>
      <c r="I20" s="34"/>
      <c r="J20" s="34"/>
      <c r="K20" s="34"/>
      <c r="L20" s="34"/>
      <c r="M20" s="34"/>
      <c r="N20" s="34"/>
      <c r="O20" s="34"/>
      <c r="P20" s="34"/>
      <c r="Q20" s="34"/>
      <c r="R20" s="34"/>
      <c r="S20" s="34"/>
      <c r="T20" s="34"/>
      <c r="U20" s="34"/>
    </row>
    <row r="21" spans="1:21" ht="12.75" customHeight="1">
      <c r="A21" s="32" t="s">
        <v>46</v>
      </c>
      <c r="B21" s="36" t="s">
        <v>2</v>
      </c>
      <c r="C21" s="84"/>
      <c r="D21" s="84"/>
      <c r="E21" s="84"/>
      <c r="F21" s="63"/>
      <c r="G21" s="75"/>
      <c r="H21" s="82"/>
      <c r="I21" s="34"/>
      <c r="J21" s="34"/>
      <c r="K21" s="34"/>
      <c r="L21" s="34"/>
      <c r="M21" s="34"/>
      <c r="N21" s="34"/>
      <c r="O21" s="34"/>
      <c r="P21" s="34"/>
      <c r="Q21" s="34"/>
      <c r="R21" s="34"/>
      <c r="S21" s="34"/>
      <c r="T21" s="34"/>
      <c r="U21" s="34"/>
    </row>
    <row r="22" spans="1:21" ht="12.75" customHeight="1">
      <c r="A22" s="37" t="s">
        <v>47</v>
      </c>
      <c r="B22" s="36" t="s">
        <v>2</v>
      </c>
      <c r="C22" s="84"/>
      <c r="D22" s="84"/>
      <c r="E22" s="84"/>
      <c r="F22" s="63"/>
      <c r="G22" s="75"/>
      <c r="H22" s="82"/>
      <c r="I22" s="34"/>
      <c r="J22" s="34"/>
      <c r="K22" s="34"/>
      <c r="L22" s="34"/>
      <c r="M22" s="34"/>
      <c r="N22" s="34"/>
      <c r="O22" s="34"/>
      <c r="P22" s="34"/>
      <c r="Q22" s="34"/>
      <c r="R22" s="34"/>
      <c r="S22" s="34"/>
      <c r="T22" s="34"/>
      <c r="U22" s="34"/>
    </row>
    <row r="23" spans="1:21" ht="12.75" customHeight="1">
      <c r="A23" s="37" t="s">
        <v>48</v>
      </c>
      <c r="B23" s="36" t="s">
        <v>2</v>
      </c>
      <c r="C23" s="84"/>
      <c r="D23" s="84"/>
      <c r="E23" s="84"/>
      <c r="F23" s="63"/>
      <c r="G23" s="75"/>
      <c r="H23" s="82"/>
      <c r="I23" s="34"/>
      <c r="J23" s="34"/>
      <c r="K23" s="34"/>
      <c r="L23" s="34"/>
      <c r="M23" s="34"/>
      <c r="N23" s="34"/>
      <c r="O23" s="34"/>
      <c r="P23" s="34"/>
      <c r="Q23" s="34"/>
      <c r="R23" s="34"/>
      <c r="S23" s="34"/>
      <c r="T23" s="34"/>
      <c r="U23" s="34"/>
    </row>
    <row r="24" spans="1:21" ht="12.75" customHeight="1">
      <c r="A24" s="29" t="s">
        <v>4</v>
      </c>
      <c r="B24" s="30"/>
      <c r="C24" s="99"/>
      <c r="D24" s="99"/>
      <c r="E24" s="99"/>
      <c r="F24" s="63"/>
      <c r="G24" s="208"/>
      <c r="H24" s="81"/>
      <c r="I24" s="34"/>
      <c r="J24" s="34"/>
      <c r="K24" s="34"/>
      <c r="L24" s="34"/>
      <c r="M24" s="34"/>
      <c r="N24" s="34"/>
      <c r="O24" s="34"/>
      <c r="P24" s="34"/>
      <c r="Q24" s="34"/>
      <c r="R24" s="34"/>
      <c r="S24" s="34"/>
      <c r="T24" s="34"/>
      <c r="U24" s="34"/>
    </row>
    <row r="25" spans="1:21" ht="12.75" customHeight="1">
      <c r="A25" s="32" t="s">
        <v>49</v>
      </c>
      <c r="B25" s="36" t="s">
        <v>2</v>
      </c>
      <c r="C25" s="84">
        <v>246798</v>
      </c>
      <c r="D25" s="84">
        <v>3948768</v>
      </c>
      <c r="E25" s="84">
        <v>493.6</v>
      </c>
      <c r="F25" s="63"/>
      <c r="G25" s="75">
        <v>1568066.279999739</v>
      </c>
      <c r="H25" s="80">
        <f>+G25/$G$64</f>
        <v>2.6756400763373649E-2</v>
      </c>
      <c r="I25" s="34"/>
      <c r="J25" s="34"/>
      <c r="K25" s="34"/>
      <c r="L25" s="34"/>
      <c r="M25" s="34"/>
      <c r="N25" s="34"/>
      <c r="O25" s="34"/>
      <c r="P25" s="34"/>
      <c r="Q25" s="34"/>
      <c r="R25" s="34"/>
      <c r="S25" s="34"/>
      <c r="T25" s="34"/>
      <c r="U25" s="34"/>
    </row>
    <row r="26" spans="1:21" ht="12.75" customHeight="1">
      <c r="A26" s="32" t="s">
        <v>50</v>
      </c>
      <c r="B26" s="36" t="s">
        <v>2</v>
      </c>
      <c r="C26" s="84"/>
      <c r="D26" s="84"/>
      <c r="E26" s="84"/>
      <c r="F26" s="63"/>
      <c r="G26" s="75"/>
      <c r="H26" s="82"/>
      <c r="I26" s="34"/>
      <c r="J26" s="34"/>
      <c r="K26" s="34"/>
      <c r="L26" s="34"/>
      <c r="M26" s="34"/>
      <c r="N26" s="34"/>
      <c r="O26" s="34"/>
      <c r="P26" s="34"/>
      <c r="Q26" s="34"/>
      <c r="R26" s="34"/>
      <c r="S26" s="34"/>
      <c r="T26" s="34"/>
      <c r="U26" s="34"/>
    </row>
    <row r="27" spans="1:21" ht="12.75" customHeight="1">
      <c r="A27" s="32" t="s">
        <v>51</v>
      </c>
      <c r="B27" s="36" t="s">
        <v>2</v>
      </c>
      <c r="C27" s="84">
        <v>780</v>
      </c>
      <c r="D27" s="84">
        <v>198198</v>
      </c>
      <c r="E27" s="84"/>
      <c r="F27" s="63"/>
      <c r="G27" s="75">
        <v>66300</v>
      </c>
      <c r="H27" s="80">
        <f>+G27/$G$64</f>
        <v>1.1312974414652728E-3</v>
      </c>
      <c r="I27" s="34"/>
      <c r="J27" s="34"/>
      <c r="K27" s="34"/>
      <c r="L27" s="34"/>
      <c r="M27" s="34"/>
      <c r="N27" s="34"/>
      <c r="O27" s="34"/>
      <c r="P27" s="34"/>
      <c r="Q27" s="34"/>
      <c r="R27" s="34"/>
      <c r="S27" s="34"/>
      <c r="T27" s="34"/>
      <c r="U27" s="34"/>
    </row>
    <row r="28" spans="1:21" ht="12.75" customHeight="1">
      <c r="A28" s="32" t="s">
        <v>52</v>
      </c>
      <c r="B28" s="36" t="s">
        <v>2</v>
      </c>
      <c r="C28" s="84">
        <v>2576</v>
      </c>
      <c r="D28" s="84">
        <v>492016</v>
      </c>
      <c r="E28" s="84">
        <v>48.94</v>
      </c>
      <c r="F28" s="63"/>
      <c r="G28" s="75">
        <v>120431.08000000575</v>
      </c>
      <c r="H28" s="80">
        <f>+G28/$G$64</f>
        <v>2.0549528307225655E-3</v>
      </c>
      <c r="I28" s="34"/>
      <c r="J28" s="34"/>
      <c r="K28" s="34"/>
      <c r="L28" s="34"/>
      <c r="M28" s="34"/>
      <c r="N28" s="34"/>
      <c r="O28" s="34"/>
      <c r="P28" s="34"/>
      <c r="Q28" s="34"/>
      <c r="R28" s="34"/>
      <c r="S28" s="34"/>
      <c r="T28" s="34"/>
      <c r="U28" s="34"/>
    </row>
    <row r="29" spans="1:21" ht="12.75" customHeight="1">
      <c r="A29" s="29" t="s">
        <v>5</v>
      </c>
      <c r="B29" s="30"/>
      <c r="C29" s="99"/>
      <c r="D29" s="99"/>
      <c r="E29" s="99"/>
      <c r="F29" s="63"/>
      <c r="G29" s="208"/>
      <c r="H29" s="81"/>
      <c r="I29" s="34"/>
      <c r="J29" s="34"/>
      <c r="K29" s="34"/>
      <c r="L29" s="34"/>
      <c r="M29" s="34"/>
      <c r="N29" s="34"/>
      <c r="O29" s="34"/>
      <c r="P29" s="34"/>
      <c r="Q29" s="34"/>
      <c r="R29" s="34"/>
      <c r="S29" s="34"/>
      <c r="T29" s="34"/>
      <c r="U29" s="34"/>
    </row>
    <row r="30" spans="1:21" ht="12.75" customHeight="1">
      <c r="A30" s="32" t="s">
        <v>53</v>
      </c>
      <c r="B30" s="36" t="s">
        <v>2</v>
      </c>
      <c r="C30" s="84">
        <v>25283</v>
      </c>
      <c r="D30" s="84">
        <v>19109853</v>
      </c>
      <c r="E30" s="84">
        <v>3243.53</v>
      </c>
      <c r="F30" s="63"/>
      <c r="G30" s="75">
        <v>20070173.685004491</v>
      </c>
      <c r="H30" s="80">
        <f>+G30/$G$64</f>
        <v>0.34246359184930963</v>
      </c>
      <c r="I30" s="34"/>
      <c r="J30" s="34"/>
      <c r="K30" s="34"/>
      <c r="L30" s="34"/>
      <c r="M30" s="34"/>
      <c r="N30" s="34"/>
      <c r="O30" s="34"/>
      <c r="P30" s="34"/>
      <c r="Q30" s="34"/>
      <c r="R30" s="34"/>
      <c r="S30" s="34"/>
      <c r="T30" s="34"/>
      <c r="U30" s="34"/>
    </row>
    <row r="31" spans="1:21" ht="12.75" customHeight="1">
      <c r="A31" s="32" t="s">
        <v>68</v>
      </c>
      <c r="B31" s="36" t="s">
        <v>2</v>
      </c>
      <c r="C31" s="84"/>
      <c r="D31" s="84"/>
      <c r="E31" s="84"/>
      <c r="F31" s="63"/>
      <c r="G31" s="75"/>
      <c r="H31" s="82"/>
      <c r="I31" s="34"/>
      <c r="J31" s="34"/>
      <c r="K31" s="34"/>
      <c r="L31" s="34"/>
      <c r="M31" s="34"/>
      <c r="N31" s="34"/>
      <c r="O31" s="34"/>
      <c r="P31" s="34"/>
      <c r="Q31" s="34"/>
      <c r="R31" s="34"/>
      <c r="S31" s="34"/>
      <c r="T31" s="34"/>
      <c r="U31" s="34"/>
    </row>
    <row r="32" spans="1:21" ht="12.75" customHeight="1">
      <c r="A32" s="29" t="s">
        <v>54</v>
      </c>
      <c r="B32" s="30"/>
      <c r="C32" s="99"/>
      <c r="D32" s="99"/>
      <c r="E32" s="99"/>
      <c r="F32" s="63"/>
      <c r="G32" s="208"/>
      <c r="H32" s="81"/>
      <c r="I32" s="34"/>
      <c r="J32" s="34"/>
      <c r="K32" s="34"/>
      <c r="L32" s="34"/>
      <c r="M32" s="34"/>
      <c r="N32" s="34"/>
      <c r="O32" s="34"/>
      <c r="P32" s="34"/>
      <c r="Q32" s="34"/>
      <c r="R32" s="34"/>
      <c r="S32" s="34"/>
      <c r="T32" s="34"/>
      <c r="U32" s="34"/>
    </row>
    <row r="33" spans="1:21" ht="12.75" customHeight="1">
      <c r="A33" s="32" t="s">
        <v>54</v>
      </c>
      <c r="B33" s="36" t="s">
        <v>2</v>
      </c>
      <c r="C33" s="84">
        <v>2163</v>
      </c>
      <c r="D33" s="84">
        <v>3028200</v>
      </c>
      <c r="E33" s="84">
        <v>1168.02</v>
      </c>
      <c r="F33" s="63"/>
      <c r="G33" s="75">
        <v>2256695.5800000308</v>
      </c>
      <c r="H33" s="80">
        <f>+G33/$G$64</f>
        <v>3.8506695864555428E-2</v>
      </c>
      <c r="I33" s="34"/>
      <c r="J33" s="34"/>
      <c r="K33" s="34"/>
      <c r="L33" s="34"/>
      <c r="M33" s="34"/>
      <c r="N33" s="34"/>
      <c r="O33" s="34"/>
      <c r="P33" s="34"/>
      <c r="Q33" s="34"/>
      <c r="R33" s="34"/>
      <c r="S33" s="34"/>
      <c r="T33" s="34"/>
      <c r="U33" s="34"/>
    </row>
    <row r="34" spans="1:21" ht="12.75" customHeight="1">
      <c r="A34" s="29" t="s">
        <v>55</v>
      </c>
      <c r="B34" s="30"/>
      <c r="C34" s="99"/>
      <c r="D34" s="99"/>
      <c r="E34" s="99"/>
      <c r="F34" s="63"/>
      <c r="G34" s="76"/>
      <c r="H34" s="81"/>
      <c r="I34" s="34"/>
      <c r="J34" s="34"/>
      <c r="K34" s="34"/>
      <c r="L34" s="34"/>
      <c r="M34" s="34"/>
      <c r="N34" s="34"/>
      <c r="O34" s="34"/>
      <c r="P34" s="34"/>
      <c r="Q34" s="34"/>
      <c r="R34" s="34"/>
      <c r="S34" s="34"/>
      <c r="T34" s="34"/>
      <c r="U34" s="34"/>
    </row>
    <row r="35" spans="1:21" ht="12.75" customHeight="1">
      <c r="A35" s="32" t="s">
        <v>56</v>
      </c>
      <c r="B35" s="36" t="s">
        <v>2</v>
      </c>
      <c r="C35" s="84"/>
      <c r="D35" s="84"/>
      <c r="E35" s="84"/>
      <c r="F35" s="63"/>
      <c r="G35" s="77"/>
      <c r="H35" s="82"/>
      <c r="I35" s="34"/>
      <c r="J35" s="34"/>
      <c r="K35" s="34"/>
      <c r="L35" s="34"/>
      <c r="M35" s="34"/>
      <c r="N35" s="34"/>
      <c r="O35" s="34"/>
      <c r="P35" s="34"/>
      <c r="Q35" s="34"/>
      <c r="R35" s="34"/>
      <c r="S35" s="34"/>
      <c r="T35" s="34"/>
      <c r="U35" s="34"/>
    </row>
    <row r="36" spans="1:21" ht="12.75" customHeight="1">
      <c r="A36" s="32" t="s">
        <v>57</v>
      </c>
      <c r="B36" s="36" t="s">
        <v>2</v>
      </c>
      <c r="C36" s="84"/>
      <c r="D36" s="84"/>
      <c r="E36" s="84"/>
      <c r="F36" s="63"/>
      <c r="G36" s="77"/>
      <c r="H36" s="82"/>
      <c r="I36" s="34"/>
      <c r="J36" s="34"/>
      <c r="K36" s="34"/>
      <c r="L36" s="34"/>
      <c r="M36" s="34"/>
      <c r="N36" s="34"/>
      <c r="O36" s="34"/>
      <c r="P36" s="34"/>
      <c r="Q36" s="34"/>
      <c r="R36" s="34"/>
      <c r="S36" s="34"/>
      <c r="T36" s="34"/>
      <c r="U36" s="34"/>
    </row>
    <row r="37" spans="1:21" ht="12.75" customHeight="1">
      <c r="A37" s="32" t="s">
        <v>71</v>
      </c>
      <c r="B37" s="36" t="s">
        <v>2</v>
      </c>
      <c r="C37" s="84"/>
      <c r="D37" s="84"/>
      <c r="E37" s="84"/>
      <c r="F37" s="63"/>
      <c r="G37" s="77"/>
      <c r="H37" s="82"/>
      <c r="I37" s="34"/>
      <c r="J37" s="34"/>
      <c r="K37" s="34"/>
      <c r="L37" s="34"/>
      <c r="M37" s="34"/>
      <c r="N37" s="34"/>
      <c r="O37" s="34"/>
      <c r="P37" s="34"/>
      <c r="Q37" s="34"/>
      <c r="R37" s="34"/>
      <c r="S37" s="34"/>
      <c r="T37" s="34"/>
      <c r="U37" s="34"/>
    </row>
    <row r="38" spans="1:21" ht="12.75" customHeight="1">
      <c r="A38" s="32" t="s">
        <v>58</v>
      </c>
      <c r="B38" s="36" t="s">
        <v>2</v>
      </c>
      <c r="C38" s="84"/>
      <c r="D38" s="84"/>
      <c r="E38" s="84"/>
      <c r="F38" s="63"/>
      <c r="G38" s="77"/>
      <c r="H38" s="82"/>
      <c r="I38" s="34"/>
      <c r="J38" s="34"/>
      <c r="K38" s="34"/>
      <c r="L38" s="34"/>
      <c r="M38" s="34"/>
      <c r="N38" s="34"/>
      <c r="O38" s="34"/>
      <c r="P38" s="34"/>
      <c r="Q38" s="34"/>
      <c r="R38" s="34"/>
      <c r="S38" s="34"/>
      <c r="T38" s="34"/>
      <c r="U38" s="34"/>
    </row>
    <row r="39" spans="1:21" ht="12.75" customHeight="1">
      <c r="A39" s="32" t="s">
        <v>72</v>
      </c>
      <c r="B39" s="36" t="s">
        <v>2</v>
      </c>
      <c r="C39" s="84"/>
      <c r="D39" s="84"/>
      <c r="E39" s="84"/>
      <c r="F39" s="63"/>
      <c r="G39" s="77"/>
      <c r="H39" s="82"/>
      <c r="I39" s="34"/>
      <c r="J39" s="34"/>
      <c r="K39" s="34"/>
      <c r="L39" s="34"/>
      <c r="M39" s="34"/>
      <c r="N39" s="34"/>
      <c r="O39" s="34"/>
      <c r="P39" s="34"/>
      <c r="Q39" s="34"/>
      <c r="R39" s="34"/>
      <c r="S39" s="34"/>
      <c r="T39" s="34"/>
      <c r="U39" s="34"/>
    </row>
    <row r="40" spans="1:21" ht="12.75" customHeight="1">
      <c r="A40" s="32" t="s">
        <v>59</v>
      </c>
      <c r="B40" s="36" t="s">
        <v>2</v>
      </c>
      <c r="C40" s="84"/>
      <c r="D40" s="84"/>
      <c r="E40" s="84"/>
      <c r="F40" s="63"/>
      <c r="G40" s="77"/>
      <c r="H40" s="82"/>
      <c r="I40" s="34"/>
      <c r="J40" s="34"/>
      <c r="K40" s="34"/>
      <c r="L40" s="34"/>
      <c r="M40" s="34"/>
      <c r="N40" s="34"/>
      <c r="O40" s="34"/>
      <c r="P40" s="34"/>
      <c r="Q40" s="34"/>
      <c r="R40" s="34"/>
      <c r="S40" s="34"/>
      <c r="T40" s="34"/>
      <c r="U40" s="34"/>
    </row>
    <row r="41" spans="1:21" ht="12.75" customHeight="1">
      <c r="A41" s="32" t="s">
        <v>73</v>
      </c>
      <c r="B41" s="36"/>
      <c r="C41" s="84"/>
      <c r="D41" s="84"/>
      <c r="E41" s="84"/>
      <c r="F41" s="63"/>
      <c r="G41" s="77"/>
      <c r="H41" s="82"/>
      <c r="I41" s="34"/>
      <c r="J41" s="34"/>
      <c r="K41" s="34"/>
      <c r="L41" s="34"/>
      <c r="M41" s="34"/>
      <c r="N41" s="34"/>
      <c r="O41" s="34"/>
      <c r="P41" s="34"/>
      <c r="Q41" s="34"/>
      <c r="R41" s="34"/>
      <c r="S41" s="34"/>
      <c r="T41" s="34"/>
      <c r="U41" s="34"/>
    </row>
    <row r="42" spans="1:21" ht="12.75" customHeight="1">
      <c r="A42" s="32"/>
      <c r="B42" s="36"/>
      <c r="C42" s="84"/>
      <c r="D42" s="84"/>
      <c r="E42" s="84"/>
      <c r="F42" s="63"/>
      <c r="G42" s="77"/>
      <c r="H42" s="82"/>
      <c r="I42" s="34"/>
      <c r="J42" s="34"/>
      <c r="K42" s="34"/>
      <c r="L42" s="34"/>
      <c r="M42" s="34"/>
      <c r="N42" s="34"/>
      <c r="O42" s="34"/>
      <c r="P42" s="34"/>
      <c r="Q42" s="34"/>
      <c r="R42" s="34"/>
      <c r="S42" s="34"/>
      <c r="T42" s="34"/>
      <c r="U42" s="34"/>
    </row>
    <row r="43" spans="1:21" ht="12.75" customHeight="1">
      <c r="A43" s="32"/>
      <c r="B43" s="36"/>
      <c r="C43" s="84"/>
      <c r="D43" s="84"/>
      <c r="E43" s="84"/>
      <c r="F43" s="63"/>
      <c r="G43" s="77"/>
      <c r="H43" s="82"/>
      <c r="I43" s="34"/>
      <c r="J43" s="34"/>
      <c r="K43" s="34"/>
      <c r="L43" s="34"/>
      <c r="M43" s="34"/>
      <c r="N43" s="34"/>
      <c r="O43" s="34"/>
      <c r="P43" s="34"/>
      <c r="Q43" s="34"/>
      <c r="R43" s="34"/>
      <c r="S43" s="34"/>
      <c r="T43" s="34"/>
      <c r="U43" s="34"/>
    </row>
    <row r="44" spans="1:21" ht="12.75" customHeight="1">
      <c r="A44" s="32"/>
      <c r="B44" s="36"/>
      <c r="C44" s="84"/>
      <c r="D44" s="84"/>
      <c r="E44" s="84"/>
      <c r="F44" s="63"/>
      <c r="G44" s="77"/>
      <c r="H44" s="82"/>
      <c r="I44" s="34"/>
      <c r="J44" s="34"/>
      <c r="K44" s="34"/>
      <c r="L44" s="34"/>
      <c r="M44" s="34"/>
      <c r="N44" s="34"/>
      <c r="O44" s="34"/>
      <c r="P44" s="34"/>
      <c r="Q44" s="34"/>
      <c r="R44" s="34"/>
      <c r="S44" s="34"/>
      <c r="T44" s="34"/>
      <c r="U44" s="34"/>
    </row>
    <row r="45" spans="1:21" ht="12.75" customHeight="1">
      <c r="A45" s="32"/>
      <c r="B45" s="36"/>
      <c r="C45" s="84"/>
      <c r="D45" s="84"/>
      <c r="E45" s="84"/>
      <c r="F45" s="63"/>
      <c r="G45" s="77"/>
      <c r="H45" s="82"/>
      <c r="I45" s="34"/>
      <c r="J45" s="34"/>
      <c r="K45" s="34"/>
      <c r="L45" s="34"/>
      <c r="M45" s="34"/>
      <c r="N45" s="34"/>
      <c r="O45" s="34"/>
      <c r="P45" s="34"/>
      <c r="Q45" s="34"/>
      <c r="R45" s="34"/>
      <c r="S45" s="34"/>
      <c r="T45" s="34"/>
      <c r="U45" s="34"/>
    </row>
    <row r="46" spans="1:21" ht="12.75" customHeight="1">
      <c r="A46" s="32"/>
      <c r="B46" s="36"/>
      <c r="C46" s="84"/>
      <c r="D46" s="84"/>
      <c r="E46" s="84"/>
      <c r="F46" s="63"/>
      <c r="G46" s="77"/>
      <c r="H46" s="82"/>
      <c r="I46" s="34"/>
      <c r="J46" s="34"/>
      <c r="K46" s="34"/>
      <c r="L46" s="34"/>
      <c r="M46" s="34"/>
      <c r="N46" s="34"/>
      <c r="O46" s="34"/>
      <c r="P46" s="34"/>
      <c r="Q46" s="34"/>
      <c r="R46" s="34"/>
      <c r="S46" s="34"/>
      <c r="T46" s="34"/>
      <c r="U46" s="34"/>
    </row>
    <row r="47" spans="1:21" ht="12.75" customHeight="1">
      <c r="A47" s="32"/>
      <c r="B47" s="36"/>
      <c r="C47" s="84"/>
      <c r="D47" s="84"/>
      <c r="E47" s="84"/>
      <c r="F47" s="63"/>
      <c r="G47" s="77"/>
      <c r="H47" s="82"/>
      <c r="I47" s="34"/>
      <c r="J47" s="34"/>
      <c r="K47" s="34"/>
      <c r="L47" s="34"/>
      <c r="M47" s="34"/>
      <c r="N47" s="34"/>
      <c r="O47" s="34"/>
      <c r="P47" s="34"/>
      <c r="Q47" s="34"/>
      <c r="R47" s="34"/>
      <c r="S47" s="34"/>
      <c r="T47" s="34"/>
      <c r="U47" s="34"/>
    </row>
    <row r="48" spans="1:21" ht="12.75" customHeight="1">
      <c r="A48" s="29" t="s">
        <v>80</v>
      </c>
      <c r="B48" s="30"/>
      <c r="C48" s="99"/>
      <c r="D48" s="99"/>
      <c r="E48" s="99"/>
      <c r="F48" s="63"/>
      <c r="G48" s="76"/>
      <c r="H48" s="81"/>
      <c r="I48" s="34"/>
      <c r="J48" s="34"/>
      <c r="K48" s="34"/>
      <c r="L48" s="34"/>
      <c r="M48" s="34"/>
      <c r="N48" s="34"/>
      <c r="O48" s="34"/>
      <c r="P48" s="34"/>
      <c r="Q48" s="34"/>
      <c r="R48" s="34"/>
      <c r="S48" s="34"/>
      <c r="T48" s="34"/>
      <c r="U48" s="34"/>
    </row>
    <row r="49" spans="1:21" ht="12.75" customHeight="1">
      <c r="A49" s="32" t="s">
        <v>75</v>
      </c>
      <c r="B49" s="36" t="s">
        <v>3</v>
      </c>
      <c r="C49" s="84"/>
      <c r="D49" s="84"/>
      <c r="E49" s="84"/>
      <c r="F49" s="63"/>
      <c r="G49" s="77"/>
      <c r="H49" s="82"/>
      <c r="I49" s="34"/>
      <c r="J49" s="34"/>
      <c r="K49" s="34"/>
      <c r="L49" s="34"/>
      <c r="M49" s="34"/>
      <c r="N49" s="34"/>
      <c r="O49" s="34"/>
      <c r="P49" s="34"/>
      <c r="Q49" s="34"/>
      <c r="R49" s="34"/>
      <c r="S49" s="34"/>
      <c r="T49" s="34"/>
      <c r="U49" s="34"/>
    </row>
    <row r="50" spans="1:21" ht="12.75" customHeight="1">
      <c r="A50" s="32" t="s">
        <v>50</v>
      </c>
      <c r="B50" s="36" t="s">
        <v>2</v>
      </c>
      <c r="C50" s="84"/>
      <c r="D50" s="84"/>
      <c r="E50" s="84"/>
      <c r="F50" s="63"/>
      <c r="G50" s="77"/>
      <c r="H50" s="82"/>
      <c r="I50" s="34"/>
      <c r="J50" s="34"/>
      <c r="K50" s="34"/>
      <c r="L50" s="34"/>
      <c r="M50" s="34"/>
      <c r="N50" s="34"/>
      <c r="O50" s="34"/>
      <c r="P50" s="34"/>
      <c r="Q50" s="34"/>
      <c r="R50" s="34"/>
      <c r="S50" s="34"/>
      <c r="T50" s="34"/>
      <c r="U50" s="34"/>
    </row>
    <row r="51" spans="1:21" ht="12.75" customHeight="1">
      <c r="A51" s="32" t="s">
        <v>76</v>
      </c>
      <c r="B51" s="36" t="s">
        <v>2</v>
      </c>
      <c r="C51" s="84"/>
      <c r="D51" s="84"/>
      <c r="E51" s="84"/>
      <c r="F51" s="63"/>
      <c r="G51" s="77"/>
      <c r="H51" s="82"/>
      <c r="I51" s="34"/>
      <c r="J51" s="34"/>
      <c r="K51" s="34"/>
      <c r="L51" s="34"/>
      <c r="M51" s="34"/>
      <c r="N51" s="34"/>
      <c r="O51" s="34"/>
      <c r="P51" s="34"/>
      <c r="Q51" s="34"/>
      <c r="R51" s="34"/>
      <c r="S51" s="34"/>
      <c r="T51" s="34"/>
      <c r="U51" s="34"/>
    </row>
    <row r="52" spans="1:21" ht="12.75" customHeight="1">
      <c r="A52" s="32" t="s">
        <v>77</v>
      </c>
      <c r="B52" s="36" t="s">
        <v>2</v>
      </c>
      <c r="C52" s="84"/>
      <c r="D52" s="84"/>
      <c r="E52" s="84"/>
      <c r="F52" s="63"/>
      <c r="G52" s="77"/>
      <c r="H52" s="82"/>
      <c r="I52" s="34"/>
      <c r="J52" s="34"/>
      <c r="K52" s="34"/>
      <c r="L52" s="34"/>
      <c r="M52" s="34"/>
      <c r="N52" s="34"/>
      <c r="O52" s="34"/>
      <c r="P52" s="34"/>
      <c r="Q52" s="34"/>
      <c r="R52" s="34"/>
      <c r="S52" s="34"/>
      <c r="T52" s="34"/>
      <c r="U52" s="34"/>
    </row>
    <row r="53" spans="1:21" ht="12.75" customHeight="1">
      <c r="A53" s="32" t="s">
        <v>78</v>
      </c>
      <c r="B53" s="36" t="s">
        <v>2</v>
      </c>
      <c r="C53" s="84"/>
      <c r="D53" s="84"/>
      <c r="E53" s="84"/>
      <c r="F53" s="63"/>
      <c r="G53" s="75"/>
      <c r="H53" s="80"/>
      <c r="I53" s="34"/>
      <c r="J53" s="34"/>
      <c r="K53" s="34"/>
      <c r="L53" s="34"/>
      <c r="M53" s="34"/>
      <c r="N53" s="34"/>
      <c r="O53" s="34"/>
      <c r="P53" s="34"/>
      <c r="Q53" s="34"/>
      <c r="R53" s="34"/>
      <c r="S53" s="34"/>
      <c r="T53" s="34"/>
      <c r="U53" s="34"/>
    </row>
    <row r="54" spans="1:21" ht="12.75" customHeight="1">
      <c r="A54" s="32" t="s">
        <v>79</v>
      </c>
      <c r="B54" s="36" t="s">
        <v>2</v>
      </c>
      <c r="C54" s="84"/>
      <c r="D54" s="84"/>
      <c r="E54" s="84"/>
      <c r="F54" s="63"/>
      <c r="G54" s="75"/>
      <c r="H54" s="82"/>
      <c r="I54" s="34"/>
      <c r="J54" s="34"/>
      <c r="K54" s="34"/>
      <c r="L54" s="34"/>
      <c r="M54" s="34"/>
      <c r="N54" s="34"/>
      <c r="O54" s="34"/>
      <c r="P54" s="34"/>
      <c r="Q54" s="34"/>
      <c r="R54" s="34"/>
      <c r="S54" s="34"/>
      <c r="T54" s="34"/>
      <c r="U54" s="34"/>
    </row>
    <row r="55" spans="1:21" ht="12.75" customHeight="1">
      <c r="A55" s="32" t="s">
        <v>58</v>
      </c>
      <c r="B55" s="36"/>
      <c r="C55" s="84"/>
      <c r="D55" s="84"/>
      <c r="E55" s="84"/>
      <c r="F55" s="63"/>
      <c r="G55" s="75"/>
      <c r="H55" s="82"/>
      <c r="I55" s="34"/>
      <c r="J55" s="34"/>
      <c r="K55" s="34"/>
      <c r="L55" s="34"/>
      <c r="M55" s="34"/>
      <c r="N55" s="34"/>
      <c r="O55" s="34"/>
      <c r="P55" s="34"/>
      <c r="Q55" s="34"/>
      <c r="R55" s="34"/>
      <c r="S55" s="34"/>
      <c r="T55" s="34"/>
      <c r="U55" s="34"/>
    </row>
    <row r="56" spans="1:21" ht="12.75" customHeight="1">
      <c r="A56" s="32" t="s">
        <v>71</v>
      </c>
      <c r="B56" s="36"/>
      <c r="C56" s="84"/>
      <c r="D56" s="84"/>
      <c r="E56" s="84"/>
      <c r="F56" s="63"/>
      <c r="G56" s="75"/>
      <c r="H56" s="82"/>
      <c r="I56" s="34"/>
      <c r="J56" s="34"/>
      <c r="K56" s="34"/>
      <c r="L56" s="34"/>
      <c r="M56" s="34"/>
      <c r="N56" s="34"/>
      <c r="O56" s="34"/>
      <c r="P56" s="34"/>
      <c r="Q56" s="34"/>
      <c r="R56" s="34"/>
      <c r="S56" s="34"/>
      <c r="T56" s="34"/>
      <c r="U56" s="34"/>
    </row>
    <row r="57" spans="1:21" ht="12.75" customHeight="1">
      <c r="A57" s="32"/>
      <c r="B57" s="36"/>
      <c r="C57" s="84"/>
      <c r="D57" s="84"/>
      <c r="E57" s="84"/>
      <c r="F57" s="63"/>
      <c r="G57" s="75"/>
      <c r="H57" s="82"/>
      <c r="I57" s="34"/>
      <c r="J57" s="34"/>
      <c r="K57" s="34"/>
      <c r="L57" s="34"/>
      <c r="M57" s="34"/>
      <c r="N57" s="34"/>
      <c r="O57" s="34"/>
      <c r="P57" s="34"/>
      <c r="Q57" s="34"/>
      <c r="R57" s="34"/>
      <c r="S57" s="34"/>
      <c r="T57" s="34"/>
      <c r="U57" s="34"/>
    </row>
    <row r="58" spans="1:21" ht="12.75" customHeight="1">
      <c r="A58" s="29" t="s">
        <v>64</v>
      </c>
      <c r="B58" s="30"/>
      <c r="C58" s="99"/>
      <c r="D58" s="99"/>
      <c r="E58" s="99"/>
      <c r="F58" s="63"/>
      <c r="G58" s="208"/>
      <c r="H58" s="81"/>
      <c r="I58" s="34"/>
      <c r="J58" s="34"/>
      <c r="K58" s="34"/>
      <c r="L58" s="34"/>
      <c r="M58" s="34"/>
      <c r="N58" s="34"/>
      <c r="O58" s="34"/>
      <c r="P58" s="34"/>
      <c r="Q58" s="34"/>
      <c r="R58" s="34"/>
      <c r="S58" s="34"/>
      <c r="T58" s="34"/>
      <c r="U58" s="34"/>
    </row>
    <row r="59" spans="1:21" ht="12.75" customHeight="1">
      <c r="A59" s="32" t="s">
        <v>65</v>
      </c>
      <c r="B59" s="36" t="s">
        <v>3</v>
      </c>
      <c r="C59" s="84">
        <v>122719</v>
      </c>
      <c r="D59" s="84"/>
      <c r="E59" s="84"/>
      <c r="F59" s="63"/>
      <c r="G59" s="75">
        <v>8579681</v>
      </c>
      <c r="H59" s="80">
        <f>+G59/$G$64</f>
        <v>0.1463977551114361</v>
      </c>
      <c r="I59" s="34"/>
      <c r="J59" s="34"/>
      <c r="K59" s="34"/>
      <c r="L59" s="34"/>
      <c r="M59" s="34"/>
      <c r="N59" s="34"/>
      <c r="O59" s="34"/>
      <c r="P59" s="34"/>
      <c r="Q59" s="34"/>
      <c r="R59" s="34"/>
      <c r="S59" s="34"/>
      <c r="T59" s="34"/>
      <c r="U59" s="34"/>
    </row>
    <row r="60" spans="1:21" ht="12.75" customHeight="1">
      <c r="A60" s="32" t="s">
        <v>66</v>
      </c>
      <c r="B60" s="36" t="s">
        <v>3</v>
      </c>
      <c r="C60" s="84">
        <v>94983</v>
      </c>
      <c r="D60" s="84"/>
      <c r="E60" s="84"/>
      <c r="F60" s="63"/>
      <c r="G60" s="75">
        <v>1341840</v>
      </c>
      <c r="H60" s="80">
        <f>+G60/$G$64</f>
        <v>2.289623165694965E-2</v>
      </c>
      <c r="I60" s="34"/>
      <c r="J60" s="34"/>
      <c r="K60" s="34"/>
      <c r="L60" s="34"/>
      <c r="M60" s="34"/>
      <c r="N60" s="34"/>
      <c r="O60" s="34"/>
      <c r="P60" s="34"/>
      <c r="Q60" s="34"/>
      <c r="R60" s="34"/>
      <c r="S60" s="34"/>
      <c r="T60" s="34"/>
      <c r="U60" s="34"/>
    </row>
    <row r="61" spans="1:21" ht="12.75" customHeight="1">
      <c r="A61" s="32" t="s">
        <v>67</v>
      </c>
      <c r="B61" s="36" t="s">
        <v>33</v>
      </c>
      <c r="C61" s="84"/>
      <c r="D61" s="84"/>
      <c r="E61" s="84"/>
      <c r="F61" s="63"/>
      <c r="G61" s="77"/>
      <c r="H61" s="82"/>
      <c r="I61" s="34"/>
      <c r="J61" s="34"/>
      <c r="K61" s="34"/>
      <c r="L61" s="34"/>
      <c r="M61" s="34"/>
      <c r="N61" s="34"/>
      <c r="O61" s="34"/>
      <c r="P61" s="34"/>
      <c r="Q61" s="34"/>
      <c r="R61" s="34"/>
      <c r="S61" s="34"/>
      <c r="T61" s="34"/>
      <c r="U61" s="34"/>
    </row>
    <row r="62" spans="1:21" ht="12.75" customHeight="1">
      <c r="A62" s="32"/>
      <c r="B62" s="39"/>
      <c r="C62" s="84"/>
      <c r="D62" s="84"/>
      <c r="E62" s="84"/>
      <c r="F62" s="65"/>
      <c r="G62" s="77"/>
      <c r="H62" s="82"/>
      <c r="I62" s="34"/>
      <c r="J62" s="34"/>
      <c r="K62" s="34"/>
      <c r="L62" s="34"/>
      <c r="M62" s="34"/>
      <c r="N62" s="34"/>
      <c r="O62" s="34"/>
      <c r="P62" s="34"/>
      <c r="Q62" s="34"/>
      <c r="R62" s="34"/>
      <c r="S62" s="34"/>
      <c r="T62" s="34"/>
      <c r="U62" s="34"/>
    </row>
    <row r="63" spans="1:21" ht="12.75" customHeight="1">
      <c r="A63" s="29"/>
      <c r="B63" s="30"/>
      <c r="C63" s="99"/>
      <c r="D63" s="99"/>
      <c r="E63" s="99"/>
      <c r="F63" s="63"/>
      <c r="G63" s="79"/>
      <c r="H63" s="81"/>
      <c r="I63" s="34"/>
      <c r="J63" s="34"/>
      <c r="K63" s="34"/>
      <c r="L63" s="34"/>
      <c r="M63" s="34"/>
      <c r="N63" s="34"/>
      <c r="O63" s="34"/>
      <c r="P63" s="34"/>
      <c r="Q63" s="34"/>
      <c r="R63" s="34"/>
      <c r="S63" s="34"/>
      <c r="T63" s="34"/>
      <c r="U63" s="34"/>
    </row>
    <row r="64" spans="1:21" s="43" customFormat="1" ht="12.75" customHeight="1">
      <c r="A64" s="40" t="s">
        <v>7</v>
      </c>
      <c r="B64" s="41"/>
      <c r="C64" s="85"/>
      <c r="D64" s="86">
        <f>SUM(D5:D62)</f>
        <v>34907736</v>
      </c>
      <c r="E64" s="86">
        <f>SUM(E5:E62)</f>
        <v>9814.2300000000014</v>
      </c>
      <c r="F64" s="66"/>
      <c r="G64" s="78">
        <f>SUM(G5:G62)</f>
        <v>58605277.065001823</v>
      </c>
      <c r="H64" s="83"/>
      <c r="I64" s="42"/>
      <c r="J64" s="42"/>
      <c r="K64" s="42"/>
      <c r="L64" s="42"/>
      <c r="M64" s="42"/>
      <c r="N64" s="42"/>
      <c r="O64" s="42"/>
    </row>
    <row r="65" spans="1:21" ht="9.75" customHeight="1">
      <c r="A65" s="44"/>
      <c r="B65" s="45"/>
      <c r="C65" s="87"/>
      <c r="D65" s="88"/>
      <c r="E65" s="89"/>
      <c r="F65" s="67"/>
      <c r="G65" s="67"/>
      <c r="H65" s="68"/>
      <c r="I65" s="34"/>
      <c r="J65" s="34"/>
      <c r="K65" s="34"/>
      <c r="L65" s="34"/>
      <c r="M65" s="34"/>
      <c r="N65" s="34"/>
      <c r="O65" s="34"/>
      <c r="P65" s="34"/>
      <c r="Q65" s="34"/>
      <c r="R65" s="34"/>
      <c r="S65" s="34"/>
      <c r="T65" s="34"/>
      <c r="U65" s="34"/>
    </row>
    <row r="66" spans="1:21" ht="15.75" customHeight="1" thickBot="1">
      <c r="A66" s="48" t="s">
        <v>147</v>
      </c>
      <c r="B66" s="49" t="s">
        <v>3</v>
      </c>
      <c r="C66" s="90">
        <v>711</v>
      </c>
      <c r="D66" s="88"/>
      <c r="E66" s="89"/>
      <c r="F66" s="67"/>
      <c r="G66" s="67"/>
      <c r="H66" s="68"/>
      <c r="I66" s="34"/>
      <c r="J66" s="34"/>
      <c r="K66" s="34"/>
      <c r="L66" s="34"/>
      <c r="M66" s="34"/>
      <c r="N66" s="34"/>
      <c r="O66" s="34"/>
      <c r="P66" s="34"/>
      <c r="Q66" s="34"/>
      <c r="R66" s="34"/>
      <c r="S66" s="34"/>
      <c r="T66" s="34"/>
      <c r="U66" s="34"/>
    </row>
    <row r="67" spans="1:21" ht="9.75" customHeight="1" thickBot="1">
      <c r="A67" s="50"/>
      <c r="B67" s="51"/>
      <c r="C67" s="91"/>
      <c r="D67" s="92"/>
      <c r="E67" s="93"/>
      <c r="F67" s="69"/>
      <c r="G67" s="69"/>
      <c r="H67" s="69"/>
      <c r="I67" s="34"/>
      <c r="J67" s="34"/>
      <c r="K67" s="34"/>
      <c r="L67" s="34"/>
      <c r="M67" s="34"/>
      <c r="N67" s="34"/>
      <c r="O67" s="34"/>
      <c r="P67" s="34"/>
      <c r="Q67" s="34"/>
      <c r="R67" s="34"/>
      <c r="S67" s="34"/>
      <c r="T67" s="34"/>
      <c r="U67" s="34"/>
    </row>
    <row r="68" spans="1:21" ht="12.75" customHeight="1">
      <c r="A68" s="52" t="s">
        <v>16</v>
      </c>
      <c r="B68" s="53"/>
      <c r="C68" s="94"/>
      <c r="D68" s="92"/>
      <c r="E68" s="93"/>
      <c r="F68" s="69"/>
      <c r="G68" s="255"/>
      <c r="H68" s="69"/>
      <c r="I68" s="34"/>
      <c r="J68" s="34"/>
      <c r="K68" s="34"/>
      <c r="L68" s="34"/>
      <c r="M68" s="34"/>
      <c r="N68" s="34"/>
      <c r="O68" s="34"/>
      <c r="P68" s="34"/>
      <c r="Q68" s="34"/>
      <c r="R68" s="34"/>
      <c r="S68" s="34"/>
      <c r="T68" s="34"/>
      <c r="U68" s="34"/>
    </row>
    <row r="69" spans="1:21">
      <c r="A69" s="32" t="s">
        <v>81</v>
      </c>
      <c r="B69" s="39" t="s">
        <v>3</v>
      </c>
      <c r="C69" s="84">
        <v>79607</v>
      </c>
      <c r="D69" s="92"/>
      <c r="E69" s="93"/>
      <c r="F69" s="69"/>
      <c r="G69" s="69"/>
      <c r="H69" s="69"/>
      <c r="I69" s="34"/>
      <c r="J69" s="34"/>
      <c r="K69" s="34"/>
      <c r="L69" s="34"/>
      <c r="M69" s="34"/>
      <c r="N69" s="34"/>
      <c r="O69" s="34"/>
      <c r="P69" s="34"/>
      <c r="Q69" s="34"/>
      <c r="R69" s="34"/>
      <c r="S69" s="34"/>
      <c r="T69" s="34"/>
      <c r="U69" s="34"/>
    </row>
    <row r="70" spans="1:21" ht="12" customHeight="1">
      <c r="A70" s="32" t="s">
        <v>82</v>
      </c>
      <c r="B70" s="39" t="s">
        <v>3</v>
      </c>
      <c r="C70" s="84">
        <v>30630</v>
      </c>
      <c r="D70" s="92"/>
      <c r="E70" s="93"/>
      <c r="F70" s="69"/>
      <c r="G70" s="69"/>
      <c r="H70" s="69"/>
      <c r="I70" s="34"/>
      <c r="J70" s="34"/>
      <c r="K70" s="34"/>
      <c r="L70" s="34"/>
      <c r="M70" s="34"/>
      <c r="N70" s="34"/>
      <c r="O70" s="34"/>
      <c r="P70" s="34"/>
      <c r="Q70" s="34"/>
      <c r="R70" s="34"/>
      <c r="S70" s="34"/>
      <c r="T70" s="34"/>
      <c r="U70" s="34"/>
    </row>
    <row r="71" spans="1:21">
      <c r="A71" s="32" t="s">
        <v>39</v>
      </c>
      <c r="B71" s="39" t="s">
        <v>3</v>
      </c>
      <c r="C71" s="84">
        <v>10779</v>
      </c>
      <c r="D71" s="95"/>
      <c r="E71" s="96"/>
      <c r="F71" s="70"/>
      <c r="G71" s="70"/>
      <c r="H71" s="71"/>
      <c r="I71" s="3"/>
      <c r="K71" s="4"/>
      <c r="L71" s="4"/>
      <c r="M71" s="4"/>
    </row>
    <row r="72" spans="1:21" s="43" customFormat="1" ht="12.75" customHeight="1">
      <c r="A72" s="40" t="s">
        <v>6</v>
      </c>
      <c r="B72" s="17" t="s">
        <v>3</v>
      </c>
      <c r="C72" s="86">
        <f>SUM(C69:C71)</f>
        <v>121016</v>
      </c>
      <c r="D72" s="97"/>
      <c r="E72" s="98"/>
      <c r="F72" s="72"/>
      <c r="G72" s="72"/>
      <c r="H72" s="73"/>
      <c r="I72" s="56"/>
      <c r="J72" s="42"/>
      <c r="K72" s="57"/>
      <c r="L72" s="57"/>
      <c r="M72" s="57"/>
      <c r="N72" s="42"/>
      <c r="O72" s="42"/>
      <c r="P72" s="42"/>
      <c r="Q72" s="42"/>
      <c r="R72" s="42"/>
    </row>
    <row r="73" spans="1:21" s="43" customFormat="1" ht="15.75" customHeight="1">
      <c r="A73" s="40" t="s">
        <v>141</v>
      </c>
      <c r="B73" s="17" t="s">
        <v>3</v>
      </c>
      <c r="C73" s="86">
        <v>104500</v>
      </c>
      <c r="D73" s="97"/>
      <c r="E73" s="98"/>
      <c r="F73" s="72"/>
      <c r="G73" s="72"/>
      <c r="H73" s="73"/>
      <c r="I73" s="56"/>
      <c r="J73" s="42"/>
      <c r="K73" s="57"/>
      <c r="L73" s="57"/>
      <c r="M73" s="57"/>
      <c r="N73" s="42"/>
      <c r="O73" s="42"/>
      <c r="P73" s="42"/>
      <c r="Q73" s="42"/>
      <c r="R73" s="42"/>
    </row>
    <row r="74" spans="1:21" s="43" customFormat="1" ht="12.75" customHeight="1">
      <c r="A74" s="58" t="s">
        <v>144</v>
      </c>
      <c r="B74" s="59" t="s">
        <v>94</v>
      </c>
      <c r="C74" s="199">
        <f>SUM(C72/C73)</f>
        <v>1.1580478468899522</v>
      </c>
      <c r="D74" s="97"/>
      <c r="E74" s="98"/>
      <c r="F74" s="72"/>
      <c r="G74" s="72"/>
      <c r="H74" s="73"/>
      <c r="I74" s="56"/>
      <c r="J74" s="42"/>
      <c r="K74" s="57"/>
      <c r="L74" s="57"/>
      <c r="M74" s="57"/>
      <c r="N74" s="42"/>
      <c r="O74" s="42"/>
      <c r="P74" s="42"/>
      <c r="Q74" s="42"/>
      <c r="R74" s="42"/>
    </row>
    <row r="75" spans="1:21" ht="9.75" customHeight="1">
      <c r="A75" s="60"/>
      <c r="B75" s="45"/>
      <c r="C75" s="99"/>
      <c r="D75" s="88"/>
      <c r="E75" s="89"/>
      <c r="F75" s="74"/>
      <c r="G75" s="74"/>
      <c r="H75" s="68"/>
      <c r="I75" s="3"/>
      <c r="K75" s="4"/>
      <c r="L75" s="4"/>
      <c r="M75" s="4"/>
    </row>
    <row r="76" spans="1:21" ht="15.75" customHeight="1">
      <c r="A76" s="32" t="s">
        <v>41</v>
      </c>
      <c r="B76" s="39" t="s">
        <v>3</v>
      </c>
      <c r="C76" s="100">
        <v>7076</v>
      </c>
      <c r="D76" s="101"/>
      <c r="E76" s="102"/>
      <c r="F76" s="3"/>
      <c r="G76" s="3"/>
      <c r="H76" s="47"/>
      <c r="I76" s="3"/>
      <c r="J76" s="6"/>
      <c r="K76" s="3"/>
      <c r="L76" s="3"/>
      <c r="M76" s="3"/>
      <c r="N76" s="6"/>
      <c r="O76" s="6"/>
      <c r="P76" s="6"/>
      <c r="Q76" s="6"/>
      <c r="R76" s="6"/>
    </row>
    <row r="78" spans="1:21" ht="32.25" customHeight="1">
      <c r="A78" s="262" t="s">
        <v>139</v>
      </c>
      <c r="B78" s="263"/>
      <c r="C78" s="263"/>
      <c r="D78" s="263"/>
      <c r="E78" s="263"/>
      <c r="F78" s="263"/>
      <c r="G78" s="263"/>
      <c r="H78" s="263"/>
    </row>
    <row r="79" spans="1:21" ht="15.75" customHeight="1">
      <c r="A79" s="266" t="s">
        <v>140</v>
      </c>
      <c r="B79" s="266"/>
      <c r="C79" s="266"/>
      <c r="D79" s="266"/>
      <c r="E79" s="266"/>
      <c r="F79" s="266"/>
      <c r="G79" s="266"/>
      <c r="H79" s="266"/>
      <c r="M79" s="6"/>
      <c r="N79" s="6"/>
      <c r="O79" s="6"/>
      <c r="P79" s="6"/>
      <c r="Q79" s="6"/>
      <c r="R79" s="6"/>
    </row>
    <row r="80" spans="1:21" ht="15.75" customHeight="1">
      <c r="A80" s="266" t="s">
        <v>148</v>
      </c>
      <c r="B80" s="266"/>
      <c r="C80" s="266"/>
      <c r="D80" s="266"/>
      <c r="E80" s="266"/>
      <c r="F80" s="266"/>
      <c r="G80" s="266"/>
      <c r="H80" s="266"/>
      <c r="M80" s="6"/>
      <c r="N80" s="6"/>
      <c r="O80" s="6"/>
      <c r="P80" s="6"/>
      <c r="Q80" s="6"/>
      <c r="R80" s="6"/>
    </row>
    <row r="81" spans="1:18" ht="15.75" customHeight="1">
      <c r="A81" s="266" t="s">
        <v>138</v>
      </c>
      <c r="B81" s="266"/>
      <c r="C81" s="266"/>
      <c r="D81" s="266"/>
      <c r="E81" s="266"/>
      <c r="F81" s="266"/>
      <c r="G81" s="266"/>
      <c r="H81" s="266"/>
      <c r="M81" s="6"/>
      <c r="N81" s="6"/>
      <c r="O81" s="6"/>
      <c r="P81" s="6"/>
      <c r="Q81" s="6"/>
      <c r="R81" s="6"/>
    </row>
    <row r="82" spans="1:18" ht="45" customHeight="1">
      <c r="A82" s="264" t="s">
        <v>149</v>
      </c>
      <c r="B82" s="265"/>
      <c r="C82" s="265"/>
      <c r="D82" s="265"/>
      <c r="E82" s="265"/>
      <c r="F82" s="265"/>
      <c r="G82" s="265"/>
      <c r="H82" s="265"/>
      <c r="M82" s="6"/>
      <c r="N82" s="6"/>
      <c r="O82" s="6"/>
      <c r="P82" s="6"/>
      <c r="Q82" s="6"/>
      <c r="R82" s="6"/>
    </row>
    <row r="83" spans="1:18">
      <c r="A83" s="47"/>
      <c r="B83" s="3"/>
      <c r="C83" s="3"/>
      <c r="D83" s="3"/>
      <c r="F83" s="4"/>
      <c r="G83" s="4"/>
      <c r="H83" s="4"/>
      <c r="M83" s="6"/>
      <c r="N83" s="6"/>
      <c r="O83" s="6"/>
      <c r="P83" s="6"/>
      <c r="Q83" s="6"/>
      <c r="R83" s="6"/>
    </row>
    <row r="84" spans="1:18">
      <c r="A84" s="62"/>
      <c r="B84" s="3"/>
      <c r="C84" s="3"/>
      <c r="D84" s="3"/>
      <c r="E84" s="46"/>
      <c r="F84" s="3"/>
      <c r="G84" s="3"/>
      <c r="H84" s="47"/>
      <c r="I84" s="3"/>
      <c r="K84" s="4"/>
      <c r="L84" s="4"/>
      <c r="M84" s="4"/>
    </row>
    <row r="85" spans="1:18">
      <c r="A85" s="62"/>
      <c r="B85" s="3"/>
      <c r="C85" s="3"/>
      <c r="D85" s="3"/>
      <c r="E85" s="46"/>
      <c r="F85" s="3"/>
      <c r="G85" s="3"/>
      <c r="H85" s="47"/>
      <c r="I85" s="3"/>
      <c r="K85" s="4"/>
      <c r="L85" s="4"/>
      <c r="M85" s="4"/>
    </row>
    <row r="86" spans="1:18">
      <c r="A86" s="62"/>
      <c r="B86" s="3"/>
      <c r="C86" s="3"/>
      <c r="D86" s="3"/>
      <c r="E86" s="46"/>
      <c r="F86" s="3"/>
      <c r="G86" s="3"/>
      <c r="H86" s="47"/>
      <c r="I86" s="3"/>
      <c r="K86" s="4"/>
      <c r="L86" s="4"/>
      <c r="M86" s="4"/>
    </row>
    <row r="87" spans="1:18">
      <c r="A87" s="62"/>
      <c r="B87" s="3"/>
      <c r="C87" s="3"/>
      <c r="D87" s="3"/>
      <c r="E87" s="46"/>
      <c r="F87" s="3"/>
      <c r="G87" s="3"/>
      <c r="H87" s="47"/>
      <c r="I87" s="3"/>
      <c r="K87" s="4"/>
      <c r="L87" s="4"/>
      <c r="M87" s="4"/>
    </row>
    <row r="88" spans="1:18">
      <c r="A88" s="62"/>
      <c r="B88" s="3"/>
      <c r="C88" s="3"/>
      <c r="D88" s="3"/>
      <c r="E88" s="46"/>
      <c r="F88" s="3"/>
      <c r="G88" s="3"/>
      <c r="H88" s="47"/>
      <c r="I88" s="3"/>
      <c r="K88" s="4"/>
      <c r="L88" s="4"/>
      <c r="M88" s="4"/>
    </row>
    <row r="89" spans="1:18">
      <c r="A89" s="62"/>
      <c r="B89" s="3"/>
      <c r="C89" s="3"/>
      <c r="D89" s="3"/>
      <c r="E89" s="46"/>
      <c r="F89" s="3"/>
      <c r="G89" s="3"/>
      <c r="H89" s="47"/>
      <c r="I89" s="3"/>
      <c r="K89" s="4"/>
      <c r="L89" s="4"/>
      <c r="M89" s="4"/>
    </row>
    <row r="90" spans="1:18">
      <c r="A90" s="62"/>
      <c r="B90" s="3"/>
      <c r="C90" s="3"/>
      <c r="D90" s="3"/>
      <c r="E90" s="46"/>
      <c r="F90" s="3"/>
      <c r="G90" s="3"/>
      <c r="H90" s="47"/>
      <c r="I90" s="3"/>
      <c r="K90" s="4"/>
      <c r="L90" s="4"/>
      <c r="M90" s="4"/>
    </row>
    <row r="91" spans="1:18">
      <c r="A91" s="62"/>
      <c r="B91" s="3"/>
      <c r="C91" s="3"/>
      <c r="D91" s="3"/>
      <c r="E91" s="46"/>
      <c r="F91" s="3"/>
      <c r="G91" s="3"/>
      <c r="H91" s="47"/>
      <c r="I91" s="3"/>
      <c r="K91" s="4"/>
      <c r="L91" s="4"/>
      <c r="M91" s="4"/>
    </row>
    <row r="92" spans="1:18">
      <c r="A92" s="62"/>
      <c r="B92" s="3"/>
      <c r="C92" s="3"/>
      <c r="D92" s="3"/>
      <c r="E92" s="46"/>
      <c r="F92" s="3"/>
      <c r="G92" s="3"/>
      <c r="H92" s="47"/>
      <c r="I92" s="3"/>
      <c r="K92" s="4"/>
      <c r="L92" s="4"/>
      <c r="M92" s="4"/>
    </row>
    <row r="93" spans="1:18">
      <c r="A93" s="62"/>
      <c r="B93" s="3"/>
      <c r="C93" s="3"/>
      <c r="D93" s="3"/>
      <c r="E93" s="46"/>
      <c r="F93" s="3"/>
      <c r="G93" s="3"/>
      <c r="H93" s="47"/>
      <c r="I93" s="3"/>
      <c r="K93" s="4"/>
      <c r="L93" s="4"/>
      <c r="M93" s="4"/>
    </row>
    <row r="94" spans="1:18">
      <c r="A94" s="62"/>
      <c r="B94" s="3"/>
      <c r="C94" s="3"/>
      <c r="D94" s="3"/>
      <c r="E94" s="46"/>
      <c r="F94" s="3"/>
      <c r="G94" s="3"/>
      <c r="H94" s="47"/>
      <c r="I94" s="3"/>
      <c r="K94" s="4"/>
      <c r="L94" s="4"/>
      <c r="M94" s="4"/>
    </row>
    <row r="95" spans="1:18">
      <c r="A95" s="62"/>
      <c r="B95" s="3"/>
      <c r="C95" s="3"/>
      <c r="D95" s="3"/>
      <c r="E95" s="46"/>
      <c r="F95" s="3"/>
      <c r="G95" s="3"/>
      <c r="H95" s="47"/>
      <c r="I95" s="3"/>
      <c r="K95" s="4"/>
      <c r="L95" s="4"/>
      <c r="M95" s="4"/>
    </row>
    <row r="96" spans="1:18">
      <c r="A96" s="62"/>
      <c r="B96" s="3"/>
      <c r="C96" s="3"/>
      <c r="D96" s="3"/>
      <c r="E96" s="46"/>
      <c r="F96" s="3"/>
      <c r="G96" s="3"/>
      <c r="H96" s="47"/>
      <c r="I96" s="3"/>
      <c r="K96" s="4"/>
      <c r="L96" s="4"/>
      <c r="M96" s="4"/>
    </row>
    <row r="97" spans="1:13">
      <c r="A97" s="62"/>
      <c r="B97" s="3"/>
      <c r="C97" s="3"/>
      <c r="D97" s="3"/>
      <c r="E97" s="46"/>
      <c r="F97" s="3"/>
      <c r="G97" s="3"/>
      <c r="H97" s="47"/>
      <c r="I97" s="3"/>
      <c r="K97" s="4"/>
      <c r="L97" s="4"/>
      <c r="M97" s="4"/>
    </row>
    <row r="98" spans="1:13">
      <c r="A98" s="62"/>
      <c r="B98" s="3"/>
      <c r="C98" s="3"/>
      <c r="D98" s="3"/>
      <c r="E98" s="46"/>
      <c r="F98" s="3"/>
      <c r="G98" s="3"/>
      <c r="H98" s="47"/>
      <c r="I98" s="3"/>
      <c r="K98" s="4"/>
      <c r="L98" s="4"/>
      <c r="M98" s="4"/>
    </row>
    <row r="99" spans="1:13">
      <c r="A99" s="62"/>
      <c r="B99" s="3"/>
      <c r="C99" s="3"/>
      <c r="D99" s="3"/>
      <c r="E99" s="46"/>
      <c r="F99" s="3"/>
      <c r="G99" s="3"/>
      <c r="H99" s="47"/>
      <c r="I99" s="3"/>
      <c r="K99" s="4"/>
      <c r="L99" s="4"/>
      <c r="M99" s="4"/>
    </row>
    <row r="100" spans="1:13">
      <c r="A100" s="62"/>
      <c r="B100" s="3"/>
      <c r="C100" s="3"/>
      <c r="D100" s="3"/>
      <c r="E100" s="46"/>
      <c r="F100" s="3"/>
      <c r="G100" s="3"/>
      <c r="H100" s="47"/>
      <c r="I100" s="3"/>
      <c r="K100" s="4"/>
      <c r="L100" s="4"/>
      <c r="M100" s="4"/>
    </row>
    <row r="101" spans="1:13">
      <c r="A101" s="62"/>
      <c r="B101" s="3"/>
      <c r="C101" s="3"/>
      <c r="D101" s="3"/>
      <c r="E101" s="46"/>
      <c r="F101" s="3"/>
      <c r="G101" s="3"/>
      <c r="H101" s="47"/>
      <c r="I101" s="3"/>
      <c r="K101" s="4"/>
      <c r="L101" s="4"/>
      <c r="M101" s="4"/>
    </row>
    <row r="102" spans="1:13">
      <c r="A102" s="62"/>
      <c r="B102" s="3"/>
      <c r="C102" s="3"/>
      <c r="D102" s="3"/>
      <c r="E102" s="46"/>
      <c r="F102" s="3"/>
      <c r="G102" s="3"/>
      <c r="H102" s="47"/>
      <c r="I102" s="3"/>
      <c r="K102" s="4"/>
      <c r="L102" s="4"/>
      <c r="M102" s="4"/>
    </row>
    <row r="103" spans="1:13">
      <c r="A103" s="62"/>
      <c r="B103" s="3"/>
      <c r="C103" s="3"/>
      <c r="D103" s="3"/>
      <c r="E103" s="46"/>
      <c r="F103" s="3"/>
      <c r="G103" s="3"/>
      <c r="H103" s="47"/>
      <c r="I103" s="3"/>
      <c r="K103" s="4"/>
      <c r="L103" s="4"/>
      <c r="M103" s="4"/>
    </row>
    <row r="104" spans="1:13">
      <c r="A104" s="62"/>
      <c r="B104" s="3"/>
      <c r="C104" s="3"/>
      <c r="D104" s="3"/>
      <c r="E104" s="46"/>
      <c r="F104" s="3"/>
      <c r="G104" s="3"/>
      <c r="H104" s="47"/>
      <c r="I104" s="3"/>
      <c r="K104" s="4"/>
      <c r="L104" s="4"/>
      <c r="M104" s="4"/>
    </row>
    <row r="105" spans="1:13">
      <c r="A105" s="62"/>
      <c r="B105" s="3"/>
      <c r="C105" s="3"/>
      <c r="D105" s="3"/>
      <c r="E105" s="46"/>
      <c r="F105" s="3"/>
      <c r="G105" s="3"/>
      <c r="H105" s="47"/>
      <c r="I105" s="3"/>
      <c r="K105" s="4"/>
      <c r="L105" s="4"/>
      <c r="M105" s="4"/>
    </row>
    <row r="106" spans="1:13">
      <c r="A106" s="62"/>
      <c r="B106" s="3"/>
      <c r="C106" s="3"/>
      <c r="D106" s="3"/>
      <c r="E106" s="46"/>
      <c r="F106" s="3"/>
      <c r="G106" s="3"/>
      <c r="H106" s="47"/>
      <c r="I106" s="3"/>
      <c r="K106" s="4"/>
      <c r="L106" s="4"/>
      <c r="M106" s="4"/>
    </row>
    <row r="107" spans="1:13">
      <c r="A107" s="62"/>
      <c r="B107" s="3"/>
      <c r="C107" s="3"/>
      <c r="D107" s="3"/>
      <c r="E107" s="46"/>
      <c r="F107" s="3"/>
      <c r="G107" s="3"/>
      <c r="H107" s="47"/>
      <c r="I107" s="3"/>
      <c r="K107" s="4"/>
      <c r="L107" s="4"/>
      <c r="M107" s="4"/>
    </row>
    <row r="108" spans="1:13">
      <c r="A108" s="62"/>
      <c r="B108" s="3"/>
      <c r="C108" s="3"/>
      <c r="D108" s="3"/>
      <c r="E108" s="46"/>
      <c r="F108" s="3"/>
      <c r="G108" s="3"/>
      <c r="H108" s="47"/>
      <c r="I108" s="3"/>
      <c r="K108" s="4"/>
      <c r="L108" s="4"/>
      <c r="M108" s="4"/>
    </row>
    <row r="109" spans="1:13">
      <c r="A109" s="62"/>
      <c r="B109" s="3"/>
      <c r="C109" s="3"/>
      <c r="D109" s="3"/>
      <c r="E109" s="46"/>
      <c r="F109" s="3"/>
      <c r="G109" s="3"/>
      <c r="H109" s="47"/>
      <c r="I109" s="3"/>
      <c r="K109" s="4"/>
      <c r="L109" s="4"/>
      <c r="M109" s="4"/>
    </row>
    <row r="110" spans="1:13">
      <c r="A110" s="62"/>
      <c r="B110" s="3"/>
      <c r="C110" s="3"/>
      <c r="D110" s="3"/>
      <c r="E110" s="46"/>
      <c r="F110" s="3"/>
      <c r="G110" s="3"/>
      <c r="H110" s="47"/>
      <c r="I110" s="3"/>
      <c r="K110" s="4"/>
      <c r="L110" s="4"/>
      <c r="M110" s="4"/>
    </row>
    <row r="111" spans="1:13">
      <c r="A111" s="62"/>
      <c r="B111" s="3"/>
      <c r="C111" s="3"/>
      <c r="D111" s="3"/>
      <c r="E111" s="46"/>
      <c r="F111" s="3"/>
      <c r="G111" s="3"/>
      <c r="H111" s="47"/>
      <c r="I111" s="3"/>
      <c r="K111" s="4"/>
      <c r="L111" s="4"/>
      <c r="M111" s="4"/>
    </row>
    <row r="112" spans="1:13">
      <c r="A112" s="62"/>
      <c r="B112" s="3"/>
      <c r="C112" s="3"/>
      <c r="D112" s="3"/>
      <c r="E112" s="46"/>
      <c r="F112" s="3"/>
      <c r="G112" s="3"/>
      <c r="H112" s="47"/>
      <c r="I112" s="3"/>
      <c r="K112" s="4"/>
      <c r="L112" s="4"/>
      <c r="M112" s="4"/>
    </row>
    <row r="113" spans="1:13">
      <c r="A113" s="62"/>
      <c r="B113" s="3"/>
      <c r="C113" s="3"/>
      <c r="D113" s="3"/>
      <c r="E113" s="46"/>
      <c r="F113" s="3"/>
      <c r="G113" s="3"/>
      <c r="H113" s="47"/>
      <c r="I113" s="3"/>
      <c r="K113" s="4"/>
      <c r="L113" s="4"/>
      <c r="M113" s="4"/>
    </row>
    <row r="114" spans="1:13">
      <c r="A114" s="62"/>
      <c r="B114" s="3"/>
      <c r="C114" s="3"/>
      <c r="D114" s="3"/>
      <c r="E114" s="46"/>
      <c r="F114" s="3"/>
      <c r="G114" s="3"/>
      <c r="H114" s="47"/>
      <c r="I114" s="3"/>
      <c r="K114" s="4"/>
      <c r="L114" s="4"/>
      <c r="M114" s="4"/>
    </row>
    <row r="115" spans="1:13">
      <c r="A115" s="25"/>
      <c r="B115" s="3"/>
      <c r="C115" s="3"/>
      <c r="D115" s="3"/>
      <c r="E115" s="46"/>
      <c r="F115" s="3"/>
      <c r="G115" s="3"/>
      <c r="H115" s="47"/>
      <c r="I115" s="3"/>
      <c r="K115" s="4"/>
      <c r="L115" s="4"/>
      <c r="M115" s="4"/>
    </row>
    <row r="116" spans="1:13">
      <c r="A116" s="62"/>
      <c r="B116" s="3"/>
      <c r="C116" s="3"/>
      <c r="D116" s="3"/>
      <c r="E116" s="46"/>
      <c r="F116" s="3"/>
      <c r="G116" s="3"/>
      <c r="H116" s="47"/>
      <c r="I116" s="3"/>
      <c r="K116" s="4"/>
      <c r="L116" s="4"/>
      <c r="M116" s="4"/>
    </row>
    <row r="117" spans="1:13">
      <c r="A117" s="62"/>
      <c r="B117" s="3"/>
      <c r="C117" s="3"/>
      <c r="D117" s="3"/>
      <c r="E117" s="46"/>
      <c r="F117" s="3"/>
      <c r="G117" s="3"/>
      <c r="H117" s="47"/>
      <c r="I117" s="3"/>
      <c r="K117" s="4"/>
      <c r="L117" s="4"/>
      <c r="M117" s="4"/>
    </row>
    <row r="118" spans="1:13">
      <c r="A118" s="25"/>
      <c r="B118" s="3"/>
      <c r="C118" s="3"/>
      <c r="D118" s="3"/>
      <c r="E118" s="46"/>
      <c r="F118" s="3"/>
      <c r="G118" s="3"/>
      <c r="H118" s="47"/>
      <c r="I118" s="3"/>
      <c r="K118" s="4"/>
      <c r="L118" s="4"/>
      <c r="M118" s="4"/>
    </row>
    <row r="119" spans="1:13">
      <c r="A119" s="25"/>
      <c r="B119" s="3"/>
      <c r="C119" s="3"/>
      <c r="D119" s="3"/>
      <c r="E119" s="46"/>
      <c r="F119" s="3"/>
      <c r="G119" s="3"/>
      <c r="H119" s="47"/>
      <c r="I119" s="3"/>
      <c r="K119" s="4"/>
      <c r="L119" s="4"/>
      <c r="M119" s="4"/>
    </row>
    <row r="120" spans="1:13">
      <c r="A120" s="62"/>
      <c r="B120" s="3"/>
      <c r="C120" s="3"/>
      <c r="D120" s="3"/>
      <c r="E120" s="46"/>
      <c r="F120" s="3"/>
      <c r="G120" s="3"/>
      <c r="H120" s="47"/>
      <c r="I120" s="3"/>
      <c r="K120" s="4"/>
      <c r="L120" s="4"/>
      <c r="M120" s="4"/>
    </row>
    <row r="121" spans="1:13">
      <c r="A121" s="62"/>
      <c r="B121" s="3"/>
      <c r="C121" s="3"/>
      <c r="D121" s="3"/>
      <c r="E121" s="46"/>
      <c r="F121" s="3"/>
      <c r="G121" s="3"/>
      <c r="H121" s="47"/>
      <c r="I121" s="3"/>
      <c r="K121" s="4"/>
      <c r="L121" s="4"/>
      <c r="M121" s="4"/>
    </row>
    <row r="122" spans="1:13">
      <c r="A122" s="62"/>
      <c r="B122" s="3"/>
      <c r="C122" s="3"/>
      <c r="D122" s="3"/>
      <c r="E122" s="46"/>
      <c r="F122" s="3"/>
      <c r="G122" s="3"/>
      <c r="H122" s="47"/>
      <c r="I122" s="3"/>
      <c r="K122" s="4"/>
      <c r="L122" s="4"/>
      <c r="M122" s="4"/>
    </row>
    <row r="123" spans="1:13">
      <c r="A123" s="62"/>
      <c r="B123" s="3"/>
      <c r="C123" s="3"/>
      <c r="D123" s="3"/>
      <c r="E123" s="46"/>
      <c r="F123" s="3"/>
      <c r="G123" s="3"/>
      <c r="H123" s="47"/>
      <c r="I123" s="3"/>
      <c r="K123" s="4"/>
      <c r="L123" s="4"/>
      <c r="M123" s="4"/>
    </row>
    <row r="124" spans="1:13">
      <c r="A124" s="62"/>
      <c r="B124" s="3"/>
      <c r="C124" s="3"/>
      <c r="D124" s="3"/>
      <c r="E124" s="46"/>
      <c r="F124" s="3"/>
      <c r="G124" s="3"/>
      <c r="H124" s="47"/>
      <c r="I124" s="3"/>
      <c r="K124" s="4"/>
      <c r="L124" s="4"/>
      <c r="M124" s="4"/>
    </row>
    <row r="125" spans="1:13">
      <c r="A125" s="62"/>
      <c r="B125" s="3"/>
      <c r="C125" s="3"/>
      <c r="D125" s="3"/>
      <c r="E125" s="46"/>
      <c r="F125" s="3"/>
      <c r="G125" s="3"/>
      <c r="H125" s="47"/>
      <c r="I125" s="3"/>
    </row>
    <row r="126" spans="1:13">
      <c r="A126" s="62"/>
      <c r="B126" s="3"/>
      <c r="C126" s="3"/>
      <c r="D126" s="3"/>
      <c r="E126" s="46"/>
      <c r="F126" s="3"/>
      <c r="G126" s="3"/>
      <c r="H126" s="47"/>
      <c r="I126" s="3"/>
    </row>
    <row r="127" spans="1:13">
      <c r="A127" s="62"/>
      <c r="B127" s="3"/>
      <c r="C127" s="3"/>
      <c r="D127" s="3"/>
      <c r="E127" s="46"/>
      <c r="F127" s="3"/>
      <c r="G127" s="3"/>
      <c r="H127" s="47"/>
      <c r="I127" s="3"/>
    </row>
    <row r="128" spans="1:13">
      <c r="A128" s="62"/>
      <c r="B128" s="3"/>
      <c r="C128" s="3"/>
      <c r="D128" s="3"/>
      <c r="E128" s="46"/>
      <c r="F128" s="3"/>
      <c r="G128" s="3"/>
      <c r="H128" s="47"/>
      <c r="I128" s="3"/>
    </row>
    <row r="129" spans="1:9">
      <c r="A129" s="62"/>
      <c r="B129" s="3"/>
      <c r="C129" s="3"/>
      <c r="D129" s="3"/>
      <c r="E129" s="46"/>
      <c r="F129" s="3"/>
      <c r="G129" s="3"/>
      <c r="H129" s="47"/>
      <c r="I129" s="3"/>
    </row>
    <row r="130" spans="1:9">
      <c r="A130" s="62"/>
      <c r="B130" s="3"/>
      <c r="C130" s="3"/>
      <c r="D130" s="3"/>
      <c r="E130" s="46"/>
      <c r="F130" s="3"/>
      <c r="G130" s="3"/>
      <c r="H130" s="47"/>
      <c r="I130" s="3"/>
    </row>
    <row r="131" spans="1:9">
      <c r="A131" s="62"/>
      <c r="B131" s="3"/>
      <c r="C131" s="3"/>
      <c r="D131" s="3"/>
      <c r="E131" s="46"/>
      <c r="F131" s="3"/>
      <c r="G131" s="3"/>
      <c r="H131" s="47"/>
      <c r="I131" s="3"/>
    </row>
    <row r="132" spans="1:9">
      <c r="A132" s="62"/>
      <c r="B132" s="3"/>
      <c r="C132" s="3"/>
      <c r="D132" s="3"/>
      <c r="E132" s="46"/>
      <c r="F132" s="3"/>
      <c r="G132" s="3"/>
      <c r="H132" s="47"/>
      <c r="I132" s="3"/>
    </row>
    <row r="133" spans="1:9">
      <c r="A133" s="62"/>
      <c r="B133" s="3"/>
      <c r="C133" s="3"/>
      <c r="D133" s="3"/>
      <c r="E133" s="46"/>
      <c r="F133" s="3"/>
      <c r="G133" s="3"/>
      <c r="H133" s="47"/>
      <c r="I133" s="3"/>
    </row>
    <row r="134" spans="1:9">
      <c r="A134" s="62"/>
      <c r="B134" s="3"/>
      <c r="C134" s="3"/>
      <c r="D134" s="3"/>
      <c r="E134" s="46"/>
      <c r="F134" s="3"/>
      <c r="G134" s="3"/>
      <c r="H134" s="47"/>
      <c r="I134" s="3"/>
    </row>
    <row r="135" spans="1:9">
      <c r="A135" s="3"/>
      <c r="B135" s="3"/>
      <c r="C135" s="3"/>
      <c r="D135" s="3"/>
      <c r="E135" s="46"/>
      <c r="F135" s="3"/>
      <c r="G135" s="3"/>
      <c r="H135" s="47"/>
      <c r="I135" s="3"/>
    </row>
    <row r="136" spans="1:9">
      <c r="A136" s="3"/>
      <c r="B136" s="3"/>
      <c r="C136" s="3"/>
      <c r="D136" s="3"/>
      <c r="E136" s="46"/>
      <c r="F136" s="3"/>
      <c r="G136" s="3"/>
      <c r="H136" s="47"/>
      <c r="I136" s="3"/>
    </row>
    <row r="137" spans="1:9">
      <c r="A137" s="3"/>
      <c r="B137" s="3"/>
      <c r="C137" s="3"/>
      <c r="D137" s="3"/>
      <c r="E137" s="46"/>
      <c r="F137" s="3"/>
      <c r="G137" s="3"/>
      <c r="H137" s="47"/>
      <c r="I137" s="3"/>
    </row>
    <row r="138" spans="1:9">
      <c r="A138" s="3"/>
      <c r="B138" s="3"/>
      <c r="C138" s="3"/>
      <c r="D138" s="3"/>
      <c r="E138" s="46"/>
      <c r="F138" s="3"/>
      <c r="G138" s="3"/>
      <c r="H138" s="47"/>
      <c r="I138" s="3"/>
    </row>
    <row r="139" spans="1:9">
      <c r="A139" s="3"/>
      <c r="B139" s="3"/>
      <c r="C139" s="3"/>
      <c r="D139" s="3"/>
      <c r="E139" s="46"/>
      <c r="F139" s="3"/>
      <c r="G139" s="3"/>
      <c r="H139" s="47"/>
      <c r="I139" s="3"/>
    </row>
    <row r="140" spans="1:9">
      <c r="A140" s="3"/>
      <c r="B140" s="3"/>
      <c r="C140" s="3"/>
      <c r="D140" s="3"/>
    </row>
    <row r="141" spans="1:9">
      <c r="A141" s="3"/>
      <c r="B141" s="3"/>
      <c r="C141" s="3"/>
      <c r="D141" s="3"/>
    </row>
    <row r="142" spans="1:9">
      <c r="A142" s="3"/>
      <c r="B142" s="3"/>
      <c r="C142" s="3"/>
      <c r="D142" s="3"/>
    </row>
    <row r="143" spans="1:9">
      <c r="A143" s="3"/>
      <c r="B143" s="3"/>
      <c r="C143" s="3"/>
      <c r="D143" s="3"/>
    </row>
    <row r="144" spans="1:9">
      <c r="A144" s="3"/>
      <c r="B144" s="3"/>
      <c r="C144" s="3"/>
      <c r="D144" s="3"/>
    </row>
    <row r="145" spans="1:4">
      <c r="A145" s="3"/>
      <c r="B145" s="3"/>
      <c r="C145" s="3"/>
      <c r="D145" s="3"/>
    </row>
    <row r="146" spans="1:4">
      <c r="B146" s="6"/>
    </row>
    <row r="147" spans="1:4">
      <c r="B147" s="6"/>
    </row>
    <row r="148" spans="1:4">
      <c r="B148" s="6"/>
    </row>
    <row r="149" spans="1:4">
      <c r="B149" s="6"/>
    </row>
    <row r="150" spans="1:4">
      <c r="B150" s="6"/>
    </row>
    <row r="151" spans="1:4">
      <c r="B151" s="6"/>
    </row>
    <row r="152" spans="1:4">
      <c r="B152" s="6"/>
    </row>
    <row r="153" spans="1:4">
      <c r="B153" s="6"/>
    </row>
    <row r="154" spans="1:4">
      <c r="B154" s="6"/>
    </row>
    <row r="155" spans="1:4">
      <c r="B155" s="6"/>
    </row>
    <row r="156" spans="1:4">
      <c r="B156" s="6"/>
    </row>
  </sheetData>
  <mergeCells count="11">
    <mergeCell ref="A82:H82"/>
    <mergeCell ref="A81:H81"/>
    <mergeCell ref="A80:H80"/>
    <mergeCell ref="A79:H79"/>
    <mergeCell ref="A78:H78"/>
    <mergeCell ref="A2:A3"/>
    <mergeCell ref="B2:B3"/>
    <mergeCell ref="O1:R1"/>
    <mergeCell ref="K1:N1"/>
    <mergeCell ref="A1:H1"/>
    <mergeCell ref="C2:H2"/>
  </mergeCells>
  <phoneticPr fontId="2" type="noConversion"/>
  <printOptions horizontalCentered="1" headings="1"/>
  <pageMargins left="1" right="1" top="1" bottom="1" header="0" footer="0"/>
  <pageSetup scale="53" orientation="portrait" r:id="rId1"/>
  <headerFooter alignWithMargins="0"/>
  <colBreaks count="2" manualBreakCount="2">
    <brk id="10" max="69" man="1"/>
    <brk id="14" max="69"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15</vt:i4>
      </vt:variant>
    </vt:vector>
  </HeadingPairs>
  <TitlesOfParts>
    <vt:vector size="28" baseType="lpstr">
      <vt:lpstr>LIEE-Table 2 (2009)</vt:lpstr>
      <vt:lpstr>LIEE-Table 2 Pie Chart (2009)</vt:lpstr>
      <vt:lpstr>LIEE-Table 3 (2009)</vt:lpstr>
      <vt:lpstr>LIEE-Table 4 (2009)</vt:lpstr>
      <vt:lpstr>LIEE-Table 6 (2009)</vt:lpstr>
      <vt:lpstr>LIEE-Table 8 (2009)</vt:lpstr>
      <vt:lpstr>LIEE-Table 9 (2009) </vt:lpstr>
      <vt:lpstr>LIEE-Table 11 (2009) </vt:lpstr>
      <vt:lpstr>LIEE-Table 2  (2010)</vt:lpstr>
      <vt:lpstr>LIEE-Table 4 (2010) </vt:lpstr>
      <vt:lpstr>LIEE-Table 6 (2010)</vt:lpstr>
      <vt:lpstr>LIEE-Table 8  (2010)</vt:lpstr>
      <vt:lpstr>LIEE-Table 9  (2010)</vt:lpstr>
      <vt:lpstr>'LIEE-Table 9  (2010)'!EUL</vt:lpstr>
      <vt:lpstr>'LIEE-Table 9 (2009) '!EUL</vt:lpstr>
      <vt:lpstr>'LIEE-Table 11 (2009) '!Print_Area</vt:lpstr>
      <vt:lpstr>'LIEE-Table 2  (2010)'!Print_Area</vt:lpstr>
      <vt:lpstr>'LIEE-Table 2 (2009)'!Print_Area</vt:lpstr>
      <vt:lpstr>'LIEE-Table 2 Pie Chart (2009)'!Print_Area</vt:lpstr>
      <vt:lpstr>'LIEE-Table 3 (2009)'!Print_Area</vt:lpstr>
      <vt:lpstr>'LIEE-Table 4 (2009)'!Print_Area</vt:lpstr>
      <vt:lpstr>'LIEE-Table 4 (2010) '!Print_Area</vt:lpstr>
      <vt:lpstr>'LIEE-Table 6 (2009)'!Print_Area</vt:lpstr>
      <vt:lpstr>'LIEE-Table 6 (2010)'!Print_Area</vt:lpstr>
      <vt:lpstr>'LIEE-Table 8  (2010)'!Print_Area</vt:lpstr>
      <vt:lpstr>'LIEE-Table 8 (2009)'!Print_Area</vt:lpstr>
      <vt:lpstr>'LIEE-Table 9  (2010)'!Print_Area</vt:lpstr>
      <vt:lpstr>'LIEE-Table 9 (2009) '!Print_Area</vt:lpstr>
    </vt:vector>
  </TitlesOfParts>
  <Company>Sempra Energy Utilities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Barbara Cronin</dc:creator>
  <cp:lastModifiedBy>zca</cp:lastModifiedBy>
  <cp:lastPrinted>2012-03-13T00:45:54Z</cp:lastPrinted>
  <dcterms:created xsi:type="dcterms:W3CDTF">2006-06-19T18:23:44Z</dcterms:created>
  <dcterms:modified xsi:type="dcterms:W3CDTF">2012-03-22T19:39:38Z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M_Links_Updated">
    <vt:bool>true</vt:bool>
  </property>
</Properties>
</file>